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5" firstSheet="3"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Sheet'!$A$1:$G$57</definedName>
    <definedName name="_xlnm.Print_Area" localSheetId="3">'Cash Flow Statement'!$A$1:$F$64</definedName>
    <definedName name="_xlnm.Print_Area" localSheetId="0">'Income Statements'!$A$1:$L$61</definedName>
    <definedName name="_xlnm.Print_Area" localSheetId="4">'Notes'!$A$179:$L$279</definedName>
    <definedName name="_xlnm.Print_Area" localSheetId="2">'Statement of Changes in Equity'!$A$1:$M$43</definedName>
  </definedNames>
  <calcPr fullCalcOnLoad="1"/>
</workbook>
</file>

<file path=xl/sharedStrings.xml><?xml version="1.0" encoding="utf-8"?>
<sst xmlns="http://schemas.openxmlformats.org/spreadsheetml/2006/main" count="488" uniqueCount="304">
  <si>
    <t>Except for the above, there were no corporate proposals announced but not completed at the latest practicable date from the date of the issuance of this report.</t>
  </si>
  <si>
    <t>Profit for the period</t>
  </si>
  <si>
    <t>Increase/(Decrease) in payables</t>
  </si>
  <si>
    <t>Increase in amount due to directors</t>
  </si>
  <si>
    <t>Balance as at 1 May 2005</t>
  </si>
  <si>
    <t>INDIVIDUAL QUARTER</t>
  </si>
  <si>
    <t>CURRENT YEAR QUARTER</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</si>
  <si>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</si>
  <si>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</si>
  <si>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</si>
  <si>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</si>
  <si>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</si>
  <si>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</si>
  <si>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</si>
  <si>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</si>
  <si>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</si>
  <si>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</si>
  <si>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</si>
  <si>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</si>
  <si>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</si>
  <si>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</si>
  <si>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</si>
  <si>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</si>
  <si>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</si>
  <si>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(The figures have not been audited)</t>
  </si>
  <si>
    <t>CURRENT ASSETS</t>
  </si>
  <si>
    <t>CURRENT LIABILITIES</t>
  </si>
  <si>
    <t>FINANCED BY:</t>
  </si>
  <si>
    <t>NET CURRENT ASSETS</t>
  </si>
  <si>
    <t>Total</t>
  </si>
  <si>
    <t>CASH FLOWS FROM OPERATING ACTIVITIES</t>
  </si>
  <si>
    <t>Adjustments for:</t>
  </si>
  <si>
    <t>Changes in working capital:</t>
  </si>
  <si>
    <t>CASH FLOWS FROM INVESTING ACTIVITIES</t>
  </si>
  <si>
    <t>CASH AND CASH EQUIVALENTS AT BEGINNING OF THE PERIOD</t>
  </si>
  <si>
    <t>CASH AND CASH EQUIVALENTS AT END OF THE PERIOD</t>
  </si>
  <si>
    <t>A</t>
  </si>
  <si>
    <t>A1</t>
  </si>
  <si>
    <t>Basis of preparation</t>
  </si>
  <si>
    <t>A2</t>
  </si>
  <si>
    <t>A3</t>
  </si>
  <si>
    <t>Seasonal or cyclical factors</t>
  </si>
  <si>
    <t>A4</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</si>
  <si>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</si>
  <si>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</si>
  <si>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</si>
  <si>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</si>
  <si>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</si>
  <si>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</si>
  <si>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</si>
  <si>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</si>
  <si>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</si>
  <si>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</si>
  <si>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</si>
  <si>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</si>
  <si>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</si>
  <si>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</si>
  <si>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</si>
  <si>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</si>
  <si>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A15</t>
  </si>
  <si>
    <t>Cash and cash equivalents</t>
  </si>
  <si>
    <t>Cash and bank balances</t>
  </si>
  <si>
    <t>B</t>
  </si>
  <si>
    <t>B1</t>
  </si>
  <si>
    <t>Review of performance</t>
  </si>
  <si>
    <t>B2</t>
  </si>
  <si>
    <t>Variation of results against preceding quarter</t>
  </si>
  <si>
    <t>B3</t>
  </si>
  <si>
    <t>Prospects</t>
  </si>
  <si>
    <t>B4</t>
  </si>
  <si>
    <t>Profit forecast and profit guarantee</t>
  </si>
  <si>
    <t>B5</t>
  </si>
  <si>
    <t>B6</t>
  </si>
  <si>
    <t>B7</t>
  </si>
  <si>
    <t>Quoted securities</t>
  </si>
  <si>
    <t>B8</t>
  </si>
  <si>
    <t>B9</t>
  </si>
  <si>
    <t>B10</t>
  </si>
  <si>
    <t>Off balance sheet financial instruments</t>
  </si>
  <si>
    <t>B11</t>
  </si>
  <si>
    <t>B12</t>
  </si>
  <si>
    <t>B13</t>
  </si>
  <si>
    <t>Valuation of property, plant and equipment</t>
  </si>
  <si>
    <t>(Note A15)</t>
  </si>
  <si>
    <t>Material events subsequent to the end of the quarter</t>
  </si>
  <si>
    <t>Distributable - Retained Profit</t>
  </si>
  <si>
    <t>There were no significant related party transactions as at the date of this announcement.</t>
  </si>
  <si>
    <t>CONDENSED STATEMENT OF CHANGES IN EQUITY</t>
  </si>
  <si>
    <t>There were no changes in the composition of the Company for the current financial quarter.</t>
  </si>
  <si>
    <t>NET INCREASE IN CASH AND CASH EQUIVALENTS</t>
  </si>
  <si>
    <t>There were no dividends paid during the current financial quarter.</t>
  </si>
  <si>
    <t>Material litigations</t>
  </si>
  <si>
    <t>N/A</t>
  </si>
  <si>
    <t>Earnings per share</t>
  </si>
  <si>
    <t>Cash Generated From Operations</t>
  </si>
  <si>
    <t>EXPLANATORY NOTES PURSUANT TO FRS 134 INTERIM FINANCIAL REPORTING</t>
  </si>
  <si>
    <t>Auditors' report of preceding annual financial statements</t>
  </si>
  <si>
    <t>The auditors' report on the preceding year's annual audited financial statements was not subject to any qualification.</t>
  </si>
  <si>
    <t>There were no changes in estimates of amounts reported in prior financial years, which may have a material effect in the current financial quarter.</t>
  </si>
  <si>
    <t>No dividends have been declared in respect of the financial period under review.</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</si>
  <si>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</si>
  <si>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</si>
  <si>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</si>
  <si>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</si>
  <si>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</si>
  <si>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t>
  </si>
  <si>
    <t>Interest expense</t>
  </si>
  <si>
    <t>Interest income</t>
  </si>
  <si>
    <t>Interest paid</t>
  </si>
  <si>
    <t>CASH FLOWS FROM FINANCING ACTIVITIES</t>
  </si>
  <si>
    <t>Sales of unquoted investments and/or properties</t>
  </si>
  <si>
    <t>Borrowings and debt securities</t>
  </si>
  <si>
    <t>Short term borrowings:</t>
  </si>
  <si>
    <t>Secured</t>
  </si>
  <si>
    <t xml:space="preserve">There were no instruments with material off balance sheet risks issued as at the date of this report. </t>
  </si>
  <si>
    <t xml:space="preserve">There were no material litigations pending at the date of this announcement. </t>
  </si>
  <si>
    <t xml:space="preserve">Basic earnings per share is calculated by dividing the net profit for the period by the weighted average number of ordinary shares in issue during the period. </t>
  </si>
  <si>
    <t>Current Quarter</t>
  </si>
  <si>
    <t>Weighted average number of ordinary shares in issue ('000)</t>
  </si>
  <si>
    <t>Basic earnings per share (sen)</t>
  </si>
  <si>
    <t>LITESPEED EDUCATION TECHNOLOGIES BERHAD</t>
  </si>
  <si>
    <t>Company's No. 646756-X</t>
  </si>
  <si>
    <t>Financial income</t>
  </si>
  <si>
    <t>Financial expenses</t>
  </si>
  <si>
    <t>Pok Vic Tor</t>
  </si>
  <si>
    <t>There were no capital commitments as at the date of this announcement.</t>
  </si>
  <si>
    <t>Share Premium</t>
  </si>
  <si>
    <t>Other reserves</t>
  </si>
  <si>
    <t>NON CURRENT ASSETS</t>
  </si>
  <si>
    <t>Development costs</t>
  </si>
  <si>
    <t>Goodwill</t>
  </si>
  <si>
    <t>Trade debtors</t>
  </si>
  <si>
    <t>Other debtors,deposits and prepayments</t>
  </si>
  <si>
    <t>Fixed deposits</t>
  </si>
  <si>
    <t>Other creditors and accruals</t>
  </si>
  <si>
    <t>Share premium</t>
  </si>
  <si>
    <t>Depreciation of  plant and equipment</t>
  </si>
  <si>
    <t>Amortisation of development cost</t>
  </si>
  <si>
    <t>Bad debts written off</t>
  </si>
  <si>
    <t>Interest received</t>
  </si>
  <si>
    <t xml:space="preserve">Development costs incurred,net </t>
  </si>
  <si>
    <t>Net cash generated from financing activities</t>
  </si>
  <si>
    <t>Repayment of lease obligations</t>
  </si>
  <si>
    <t>RM'000</t>
  </si>
  <si>
    <t>Segment Reporting</t>
  </si>
  <si>
    <t xml:space="preserve">Group </t>
  </si>
  <si>
    <t>Results</t>
  </si>
  <si>
    <t>CONDENSED CONSOLIDATED BALANCE SHEET</t>
  </si>
  <si>
    <t>CONDENSED CONSOLIDATED CASH FLOW STATEMENT</t>
  </si>
  <si>
    <t>Issuance of rights issue</t>
  </si>
  <si>
    <t>(The Condensed Consolidated Cash Flow Statement should be read in conjunction with the</t>
  </si>
  <si>
    <t>(The Condensed Statement of Changes in Equity should be read in conjunction with the</t>
  </si>
  <si>
    <t>EFFECTS OF FOREIGN CURRENCY EXCHANGE</t>
  </si>
  <si>
    <t>Financial data by business segment for the Group : -</t>
  </si>
  <si>
    <t>Educational Services</t>
  </si>
  <si>
    <t>CONDENSED CONSOLIDATED INCOME STATEMENT</t>
  </si>
  <si>
    <t>Foreign currency translation reserves</t>
  </si>
  <si>
    <t>Issuance of right shares</t>
  </si>
  <si>
    <t>(The Condensed Consolidated Income Statements should be read in conjunction with the</t>
  </si>
  <si>
    <t>(The Condensed Consolidated Balance Sheet should be read in conjunction with the</t>
  </si>
  <si>
    <t>Purchase of equipment</t>
  </si>
  <si>
    <t>Less: Bank overdrafts</t>
  </si>
  <si>
    <t>Shareholders' equity</t>
  </si>
  <si>
    <t>E-Learning</t>
  </si>
  <si>
    <t>Financial data by geographical segment for the Group : -</t>
  </si>
  <si>
    <t>Malaysia</t>
  </si>
  <si>
    <t>Singapore</t>
  </si>
  <si>
    <t>Save for Singapore E-learning market whose renewal/award of contract which are typically corresponding to the end and the beginning of the academic year</t>
  </si>
  <si>
    <t>from November to February, the rest of the business is not subjected to any material seasonal and cyclical factors.</t>
  </si>
  <si>
    <t>CURRENT YEAR TO DATE</t>
  </si>
  <si>
    <t>Current Year To Date</t>
  </si>
  <si>
    <t xml:space="preserve">  </t>
  </si>
  <si>
    <t xml:space="preserve">Sales </t>
  </si>
  <si>
    <t>Net assets per share (sen)</t>
  </si>
  <si>
    <t>(a) Status of corporate proposals</t>
  </si>
  <si>
    <t>(b) Status of utilisation of listing proceeds</t>
  </si>
  <si>
    <t xml:space="preserve">The Company raised RM15.275 million gross proceeds from its Initial Public Offering ("IPO") in connection with its listing on the MESDAQ market of Bursa Malaysia </t>
  </si>
  <si>
    <t>Description</t>
  </si>
  <si>
    <t>Proposed</t>
  </si>
  <si>
    <t>Utilisation</t>
  </si>
  <si>
    <t xml:space="preserve">Actual </t>
  </si>
  <si>
    <t>RM '000</t>
  </si>
  <si>
    <t>Balance</t>
  </si>
  <si>
    <t>(i)</t>
  </si>
  <si>
    <t>Regional offices set-up</t>
  </si>
  <si>
    <t>(ii)</t>
  </si>
  <si>
    <t>R&amp;D expenditure</t>
  </si>
  <si>
    <t>(iii)</t>
  </si>
  <si>
    <t>(iv)</t>
  </si>
  <si>
    <t>Unutilised</t>
  </si>
  <si>
    <t>30/04/2006</t>
  </si>
  <si>
    <t>Changes in the composition of the Group</t>
  </si>
  <si>
    <t>Tax recoverable</t>
  </si>
  <si>
    <t>The Company was accorded the Multimedia Super Corridor (MSC) status by the Multimedia Development Corporation Sdn Bhd on 11 August 2004 and in connection</t>
  </si>
  <si>
    <t xml:space="preserve"> therewith, was awarded the Pioneer Status incentive which allows the Company to enjoy tax exemption on pioneer income for an effective period of 5 years ending 2009. </t>
  </si>
  <si>
    <t>Unusual items affecting assets, liabilities, equity, net income or cash flows</t>
  </si>
  <si>
    <t>There were no unusual items affecting assets, liabilities, equity, net income or cash flows of the Company since the last annual audited financial statements.</t>
  </si>
  <si>
    <t>Plant and equipment</t>
  </si>
  <si>
    <t>Amount owing to directors</t>
  </si>
  <si>
    <t>Share capital</t>
  </si>
  <si>
    <t>Amortisation of goodwill</t>
  </si>
  <si>
    <t>There were no issuance, cancellation, repurchase, resale and repayment of debt and equity securities for the current financial quarter.</t>
  </si>
  <si>
    <t xml:space="preserve">Securities Berhad in November 2005. These proceeds together with the RM5.275 million proceeds raised from a rights issue totalled RM20.55 million. </t>
  </si>
  <si>
    <t>Audited Financial Statements of Litespeed Education Technologies Berhad for the year ended 30 April 2006)</t>
  </si>
  <si>
    <t>Balance as at 1 May 2006</t>
  </si>
  <si>
    <t xml:space="preserve"> Audited Financial Statements of Litespeed Education Technologies Berhad for the year ended 30 April 2006)</t>
  </si>
  <si>
    <t>Executive Chairman</t>
  </si>
  <si>
    <t>#</t>
  </si>
  <si>
    <t>Current Year Quarter</t>
  </si>
  <si>
    <t xml:space="preserve">Preceding Year </t>
  </si>
  <si>
    <t>Corresponding Quarter</t>
  </si>
  <si>
    <t xml:space="preserve">                    Individual Quarter</t>
  </si>
  <si>
    <t xml:space="preserve">           Cumulative Quarter</t>
  </si>
  <si>
    <t>(Unaudited)</t>
  </si>
  <si>
    <t>(Audited)</t>
  </si>
  <si>
    <t>Gross profit/(loss)</t>
  </si>
  <si>
    <t>Marketable securities</t>
  </si>
  <si>
    <t>Profit/(Loss) from operations</t>
  </si>
  <si>
    <t>Profit/(Loss) before taxation</t>
  </si>
  <si>
    <t>Net Profit/(Loss) for the Period</t>
  </si>
  <si>
    <t>Accumulated loss</t>
  </si>
  <si>
    <t>Goodwill written off</t>
  </si>
  <si>
    <t>(Increase)/Decrease in debtors</t>
  </si>
  <si>
    <t>(Increase)/Decrease in other debtors, deposits &amp; prepayments</t>
  </si>
  <si>
    <t>Tax paid</t>
  </si>
  <si>
    <t>Proceeds from short-term borrowing</t>
  </si>
  <si>
    <t>Total sales proceeds</t>
  </si>
  <si>
    <t>Total loss on disposal</t>
  </si>
  <si>
    <t xml:space="preserve">There were no acquisitions of quoted securities for the financial quarter under review. </t>
  </si>
  <si>
    <t>Unsecured</t>
  </si>
  <si>
    <t>Short-term borrowings</t>
  </si>
  <si>
    <t>based on weighted average number of ordinary shares of 138,000,000 shares in issue during the period.</t>
  </si>
  <si>
    <t>Other income</t>
  </si>
  <si>
    <t>Other expenses</t>
  </si>
  <si>
    <t>Attributable to :</t>
  </si>
  <si>
    <t>Equity holders of the parent</t>
  </si>
  <si>
    <t>Earnings per share attributable to equity holders of the parent (Sen) :</t>
  </si>
  <si>
    <t>Plant and equipment written off</t>
  </si>
  <si>
    <t>Operating profit/(loss) before working capital changes</t>
  </si>
  <si>
    <t>Net cash generated from/(used in) operating activities</t>
  </si>
  <si>
    <t>Net cash generated from/(used in) investing activities</t>
  </si>
  <si>
    <t>Net disposal of bonds fund</t>
  </si>
  <si>
    <t>Net Profit/(Loss) for the financial period (RM'000)</t>
  </si>
  <si>
    <t>Profit/(Loss) for the period</t>
  </si>
  <si>
    <t>Net Profit/(Loss) for the period are determined after allocation of operating expenses and taxation to each geographical segment.</t>
  </si>
  <si>
    <t>Net profit/(loss) for the period are determined after allocation of operating expenses and taxation to each geographical segment.</t>
  </si>
  <si>
    <t>EXPLANATORY NOTES PURSUANT TO APPENDIX 9B OF THE LISTING REQUIREMENTS OF BURSA MALAYSIA SECURITIES BERHAD FOR THE MESDAQ MARKET</t>
  </si>
  <si>
    <t>The interim financial statements have been prepared under the historical cost convention.</t>
  </si>
  <si>
    <t>The interim financial statements are unaudited and have been prepared in compliance with FRS 134: "Interim Financial Reporting" and paragraph 9.22 and Appendix 9B of the Listing Requirements of Bursa Malaysia Securities Berhad for the MESDAQ Market.</t>
  </si>
  <si>
    <t>The interim financial statements should be read in conjunction with the audited financial statements of the Group for the year ended 30 April 2006. These explanatory notes attached to the interim financial statements provide an explanation of events and transactions that are significant to an understanding of the changes in the financial position and performance of the Group since the year ended 30 April 2006.</t>
  </si>
  <si>
    <t>Working capital *</t>
  </si>
  <si>
    <t>Estimated listing expenses *</t>
  </si>
  <si>
    <t>Note : * Actual listing expenses amounted to RM1.821 million, whereby excess balance is covered under allocation for working capital as disclosed in prospectus</t>
  </si>
  <si>
    <t>of the Company.</t>
  </si>
  <si>
    <t xml:space="preserve">The significant accounting policies and methods of computation adopted in these interim financial statements are consistent with those of the audited financial statements for the year ended 30 April 2006, except for the  adoption of new/revised FRS effective for financial statements commencing 1 May 2006. This did not result in any significant change in the accounting policies. 
</t>
  </si>
  <si>
    <t xml:space="preserve">There were no disposal of unquoted investments and/or properties during the quarter under review. </t>
  </si>
  <si>
    <t>Quarterly report on results for the 2nd quarter ended 31.10.2006</t>
  </si>
  <si>
    <t>31/10/2006</t>
  </si>
  <si>
    <t>31/10/2005</t>
  </si>
  <si>
    <t>6 months ended 31.10.2006</t>
  </si>
  <si>
    <t>6 months ended 31.10.2005</t>
  </si>
  <si>
    <t>31.10.2006</t>
  </si>
  <si>
    <t xml:space="preserve">Disposal of quoted bonds funds during the current quarter ended 31 October 2006 are as follows : </t>
  </si>
  <si>
    <t>The details of the utilisation of the RM20.55 million proceeds as at 31 October 2006 are as follows : -</t>
  </si>
  <si>
    <t>based on weighted average number of ordinary shares of 79,985,000 shares in issue during the period.</t>
  </si>
  <si>
    <t>Net profit for the period ended 31 October 2006</t>
  </si>
  <si>
    <t>Balance as at 31 October 2006</t>
  </si>
  <si>
    <t>6 months ended 31 October 2006</t>
  </si>
  <si>
    <t>6 months ended 31 October 2005</t>
  </si>
  <si>
    <t>Net loss for the period ended 31 October 2005</t>
  </si>
  <si>
    <t>Balance as at 31 October 2005</t>
  </si>
  <si>
    <t>Tax payables</t>
  </si>
  <si>
    <t>Less : Taxation</t>
  </si>
  <si>
    <t>Net loss for the period</t>
  </si>
  <si>
    <t>Profit before taxation for the period</t>
  </si>
  <si>
    <t>Net profit/(loss) for the period</t>
  </si>
  <si>
    <t>Net profit for the period</t>
  </si>
  <si>
    <t xml:space="preserve">On 6 November 2006, LET's wholly-owned subsidiary, Litespeed Education Pte Ltd ("LES"), entered into a sales and purchase agreement (“Agreement”) with Bay Watch ELV System Sdn Bhd </t>
  </si>
  <si>
    <t xml:space="preserve"> consideration of RM940,000.00. </t>
  </si>
  <si>
    <t>("Baywatch") whereby LES will provide content in CD-ROM format in the form of three (3) Gold Disks with the products being known collectively as “CDC-Physics” to Baywatch for a total sales</t>
  </si>
  <si>
    <t>Save as disclosed above, there were no material events subsequent to the current financial quarter ended 31 October 2006 up to the date of this report which is likely to substantially affect the results of the operations of the Company.</t>
  </si>
  <si>
    <t xml:space="preserve">On 30 Oct 2006, LET announced a proposed private placement of 41.4 million new Shares (“Placement Shares”), representing 30% of the issued and paid-up share capital of LET as at </t>
  </si>
  <si>
    <t xml:space="preserve">16 October 2006 of RM13,800,000 comprising 138,000,000 Shares .The Placement Shares are proposed to be placed out at an issue price of RM0.17 per Placement Share to a strategic </t>
  </si>
  <si>
    <t>Underprovision of tax in prior year</t>
  </si>
  <si>
    <t>There is no profit forecast or profit guarantee made public for the financial year ending 30 April 2007.</t>
  </si>
  <si>
    <t>and its market presence.</t>
  </si>
  <si>
    <t xml:space="preserve">A former employee of the Company has filed a claim against the Company for alleged breach of contract of employment.The case is still in a preliminary stage and it is premature to estimate any  sum </t>
  </si>
  <si>
    <t xml:space="preserve">which may be payable. </t>
  </si>
  <si>
    <t>Underprovision of tax is in respect of tax expense incurred by the subsidiary company.</t>
  </si>
  <si>
    <t>For Q2, LET Group recorded a profit before tax of RM0.208 million and a loss after tax of RM0.093 million, as compared to both profit before tax and profit after tax of RM2.120 million in the immediate preceding quarter.The decrease in profit is mainly attributable to decrease in E-learning revenue. The tax expenses in Q2 was incurred by its subsidiary company in respect of underprovision of tax in prior year.</t>
  </si>
  <si>
    <t xml:space="preserve"> in the Middle East and Australia. In Singapore, despite the increasing competition, LET Group is continuing its efforts to increase its E-learning subscription among Singaporean schools </t>
  </si>
  <si>
    <t xml:space="preserve">For the six (6) months ended 31 October 2006 , LET Group recorded a consolidated revenue of RM5.953 million or an increase of 201.6%, as compared to RM1.974 million achieved in the corresponding preceding financial period. The increase was mainly due to the RM3.988 million revenue generated from a Malaysian E-Learning contract. </t>
  </si>
  <si>
    <t>For the six (6) months period ended 31 October 2006, LET Group recorded a consolidated profit before tax of RM2.329 million and a consolidated profit after tax of RM2.028 million, as compared to both consolidated loss before tax and consolidated loss after tax of RM4.249 million achieved in the previous year corresponding period. The improved performance for current financial period was mainly due to the increase in revenue from its E-Learning division and reduction in cost of sales in line with the decrease in development cost amortisation and content costs. The tax expense for the current financial period was incurred by its subsidiary company in respect of underprovision of tax in prior year.</t>
  </si>
  <si>
    <t xml:space="preserve">For the second quarter ended 31 October 2006 ("Q2"), LET Group recorded a consolidated revenue of RM2.015 million or an increase of 96.4%, as compared to RM1.026 million achieved in the corresponding preceding quarter. The increase was mainly due to the RM0.988 million revenue generated from a Malaysian E-Learning contract. </t>
  </si>
  <si>
    <t>For Q2, LET Group recorded a profit before tax of RM0.208 million and a loss after tax of RM0.093 million, as compared to loss before tax and loss after tax of RM2.342 million in the corresponding preceding quarter.The improvement in profit is mainly attributable to the increase in E-learning revenue and the reduction in cost of sales in line with the decrease in development cost amortisation and content costs. The tax expenses in Q2 was incurred by its subsidiary company in respect of underprovision of tax in prior year.</t>
  </si>
  <si>
    <t>LET Group continues to participate in the tendering process for E-learning contracts by the ministries of education in the region. The Group is also pursuing opportunities</t>
  </si>
  <si>
    <t xml:space="preserve">On 28 April 2006, LET Group entered into a memorandum of understanding (MOU) with the Curriculum Corporation ("CC") of Australia in relations to a possible collaboration with the primary </t>
  </si>
  <si>
    <t xml:space="preserve">intention of determining whether synergy exists between the LET Group and CC ("the Parties") and their respective products and if so, to work towards developing a substantive  and holistic </t>
  </si>
  <si>
    <t>28 December 2006</t>
  </si>
  <si>
    <t xml:space="preserve">For the second quarter ended 31 Oct 2006 ("Q2"), LET Group recorded a lower consolidated revenue of RM2.015 million, or an decrease of 48.8%, compared to RM3.938 million achieved in the immediate preceding quarter ended 31 July 2006. The decrease in revenue was mainly due to decrease in revenue contribution from its E-learning division which decreased from RM3.927 million in immediate preceding quarter to RM2.008 million in Q1, a decrease of 48.9%. </t>
  </si>
  <si>
    <t>Barring unforeseen circumstances, the directors of the Litespeed Education Technologies Berhad expects the Group's performance to improve for the financial year ending 30 April 2007.</t>
  </si>
  <si>
    <t>Bumiputera investor, namely Dato’ Mokhzani Tun Dr Mahathir. The proposal is not completed as at 28 December 2006.</t>
  </si>
  <si>
    <t xml:space="preserve">E-Learning package for use and distribution in Australia. The MOU has lapsed on 28 October 2006. Notwithstanding the lapse, the Parties are still in discussion process and no formal </t>
  </si>
  <si>
    <t>agreement has been entered into as at 28 December 2006.</t>
  </si>
</sst>
</file>

<file path=xl/styles.xml><?xml version="1.0" encoding="utf-8"?>
<styleSheet xmlns="http://schemas.openxmlformats.org/spreadsheetml/2006/main">
  <numFmts count="50">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_);_(* \(#,##0.0\);_(* &quot;-&quot;_);_(@_)"/>
    <numFmt numFmtId="181" formatCode="#,##0.0"/>
    <numFmt numFmtId="182" formatCode="_(* #,##0.0_);_(* \(#,##0.0\);_(* &quot;-&quot;?_);_(@_)"/>
    <numFmt numFmtId="183" formatCode="_(* #,##0.000_);_(* \(#,##0.000\);_(* &quot;-&quot;??_);_(@_)"/>
    <numFmt numFmtId="184" formatCode="_(* #,##0.0000_);_(* \(#,##0.0000\);_(* &quot;-&quot;??_);_(@_)"/>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_(* #,##0.00_);_(* \(#,##0.00\);_(* &quot;-&quot;_);_(@_)"/>
    <numFmt numFmtId="193" formatCode="&quot;Yes&quot;;&quot;Yes&quot;;&quot;No&quot;"/>
    <numFmt numFmtId="194" formatCode="&quot;True&quot;;&quot;True&quot;;&quot;False&quot;"/>
    <numFmt numFmtId="195" formatCode="&quot;On&quot;;&quot;On&quot;;&quot;Off&quot;"/>
    <numFmt numFmtId="196" formatCode="0.00000000"/>
    <numFmt numFmtId="197" formatCode="0.0000000"/>
    <numFmt numFmtId="198" formatCode="0.000000"/>
    <numFmt numFmtId="199" formatCode="0.00000"/>
    <numFmt numFmtId="200" formatCode="0.0000"/>
    <numFmt numFmtId="201" formatCode="0.000"/>
    <numFmt numFmtId="202" formatCode="#,##0.0_);\(#,##0.0\)"/>
    <numFmt numFmtId="203" formatCode="0.0"/>
    <numFmt numFmtId="204" formatCode="[$€-2]\ #,##0.00_);[Red]\([$€-2]\ #,##0.00\)"/>
    <numFmt numFmtId="205" formatCode="0.00_);[Red]\(0.00\)"/>
  </numFmts>
  <fonts count="20">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b/>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sz val="12"/>
      <name val="Times New Roman"/>
      <family val="1"/>
    </font>
    <font>
      <u val="single"/>
      <sz val="10"/>
      <name val="Arial Narrow"/>
      <family val="2"/>
    </font>
    <font>
      <sz val="8"/>
      <name val="Arial"/>
      <family val="2"/>
    </font>
    <font>
      <u val="singleAccounting"/>
      <sz val="10"/>
      <name val="Arial Narrow"/>
      <family val="2"/>
    </font>
    <font>
      <sz val="10"/>
      <name val="Arial"/>
      <family val="2"/>
    </font>
  </fonts>
  <fills count="3">
    <fill>
      <patternFill/>
    </fill>
    <fill>
      <patternFill patternType="gray125"/>
    </fill>
    <fill>
      <patternFill patternType="solid">
        <fgColor indexed="13"/>
        <bgColor indexed="64"/>
      </patternFill>
    </fill>
  </fills>
  <borders count="12">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23">
    <xf numFmtId="169"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0" fontId="0" fillId="0" borderId="0" xfId="0" applyFont="1" applyAlignment="1">
      <alignment/>
    </xf>
    <xf numFmtId="179"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9" fontId="0" fillId="0" borderId="1" xfId="15" applyNumberFormat="1" applyFont="1" applyBorder="1" applyAlignment="1">
      <alignment/>
    </xf>
    <xf numFmtId="0" fontId="0" fillId="0" borderId="0" xfId="0" applyFont="1" applyBorder="1" applyAlignment="1">
      <alignment vertical="center"/>
    </xf>
    <xf numFmtId="169" fontId="0" fillId="0" borderId="0" xfId="0" applyNumberFormat="1" applyFont="1" applyBorder="1" applyAlignment="1">
      <alignment horizontal="center" vertical="center"/>
    </xf>
    <xf numFmtId="179" fontId="0" fillId="0" borderId="0" xfId="15" applyNumberFormat="1" applyFont="1" applyAlignment="1">
      <alignment horizontal="center"/>
    </xf>
    <xf numFmtId="179" fontId="0" fillId="0" borderId="0" xfId="15" applyNumberFormat="1" applyFont="1" applyAlignment="1">
      <alignment/>
    </xf>
    <xf numFmtId="179" fontId="0" fillId="0" borderId="2"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80" fontId="0" fillId="0" borderId="0" xfId="0" applyNumberFormat="1" applyFont="1" applyBorder="1" applyAlignment="1">
      <alignment horizontal="center" vertical="center"/>
    </xf>
    <xf numFmtId="169" fontId="0" fillId="0" borderId="3" xfId="0" applyNumberFormat="1" applyFont="1" applyBorder="1" applyAlignment="1">
      <alignment horizontal="center" vertical="center"/>
    </xf>
    <xf numFmtId="169" fontId="0" fillId="0" borderId="4" xfId="0" applyNumberFormat="1" applyFont="1" applyBorder="1" applyAlignment="1">
      <alignment horizontal="center" vertical="center"/>
    </xf>
    <xf numFmtId="169" fontId="0" fillId="0" borderId="5" xfId="0" applyNumberFormat="1" applyFont="1" applyBorder="1" applyAlignment="1">
      <alignment horizontal="center" vertical="center"/>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Border="1" applyAlignment="1">
      <alignment horizontal="left" vertical="center"/>
    </xf>
    <xf numFmtId="0" fontId="0" fillId="0" borderId="0" xfId="0" applyFont="1" applyAlignment="1">
      <alignment horizontal="center" vertical="top"/>
    </xf>
    <xf numFmtId="0" fontId="0" fillId="0" borderId="0" xfId="0" applyFont="1" applyBorder="1" applyAlignment="1">
      <alignment horizontal="center"/>
    </xf>
    <xf numFmtId="169" fontId="0" fillId="0" borderId="2" xfId="0" applyNumberFormat="1" applyFont="1" applyBorder="1" applyAlignment="1">
      <alignment horizontal="center" vertical="center"/>
    </xf>
    <xf numFmtId="169" fontId="0" fillId="0" borderId="6" xfId="0" applyNumberFormat="1" applyFont="1" applyBorder="1" applyAlignment="1">
      <alignment horizontal="center" vertical="center"/>
    </xf>
    <xf numFmtId="0" fontId="6" fillId="0" borderId="0" xfId="0" applyFont="1" applyAlignment="1">
      <alignment vertical="center"/>
    </xf>
    <xf numFmtId="179" fontId="0" fillId="0" borderId="0" xfId="15" applyNumberFormat="1" applyFont="1" applyBorder="1" applyAlignment="1">
      <alignment/>
    </xf>
    <xf numFmtId="169" fontId="0" fillId="0" borderId="7" xfId="0" applyNumberFormat="1" applyFont="1" applyBorder="1" applyAlignment="1">
      <alignment horizontal="center" vertical="center"/>
    </xf>
    <xf numFmtId="171" fontId="0" fillId="0" borderId="0" xfId="0" applyNumberFormat="1" applyFont="1" applyAlignment="1">
      <alignment/>
    </xf>
    <xf numFmtId="179" fontId="0" fillId="0" borderId="0" xfId="0" applyNumberFormat="1" applyFont="1" applyAlignment="1">
      <alignment/>
    </xf>
    <xf numFmtId="179" fontId="0" fillId="0" borderId="0" xfId="0" applyNumberFormat="1" applyFont="1" applyBorder="1" applyAlignment="1">
      <alignment/>
    </xf>
    <xf numFmtId="0" fontId="1" fillId="0" borderId="0" xfId="0" applyFont="1" applyFill="1" applyAlignment="1">
      <alignment horizontal="center"/>
    </xf>
    <xf numFmtId="0" fontId="11" fillId="0" borderId="0" xfId="0" applyFont="1" applyAlignment="1">
      <alignment horizontal="justify" vertical="top"/>
    </xf>
    <xf numFmtId="0" fontId="0" fillId="0" borderId="0" xfId="0" applyFont="1" applyAlignment="1">
      <alignment horizontal="left"/>
    </xf>
    <xf numFmtId="0" fontId="11" fillId="0" borderId="0" xfId="0" applyFont="1" applyAlignment="1">
      <alignment horizontal="left" vertical="top"/>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179" fontId="0" fillId="0" borderId="0" xfId="15" applyNumberFormat="1" applyFont="1" applyFill="1" applyAlignment="1">
      <alignment horizontal="center"/>
    </xf>
    <xf numFmtId="0" fontId="0" fillId="0" borderId="0" xfId="0" applyFont="1" applyFill="1" applyAlignment="1">
      <alignment vertical="top"/>
    </xf>
    <xf numFmtId="0" fontId="0" fillId="0" borderId="0" xfId="0" applyFont="1" applyFill="1" applyBorder="1" applyAlignment="1">
      <alignment/>
    </xf>
    <xf numFmtId="38" fontId="0" fillId="0" borderId="0" xfId="0" applyNumberFormat="1" applyFont="1" applyAlignment="1">
      <alignment/>
    </xf>
    <xf numFmtId="38" fontId="12" fillId="0" borderId="0" xfId="19" applyNumberFormat="1" applyFont="1" applyFill="1" applyBorder="1" applyAlignment="1" applyProtection="1">
      <alignment horizontal="left" indent="1"/>
      <protection locked="0"/>
    </xf>
    <xf numFmtId="0" fontId="14" fillId="0" borderId="0" xfId="0" applyFont="1" applyBorder="1" applyAlignment="1">
      <alignment vertical="center"/>
    </xf>
    <xf numFmtId="37" fontId="0" fillId="0" borderId="7" xfId="15" applyNumberFormat="1" applyFont="1" applyBorder="1" applyAlignment="1">
      <alignment horizontal="right" vertical="center"/>
    </xf>
    <xf numFmtId="169" fontId="0" fillId="0" borderId="1" xfId="0" applyNumberFormat="1" applyFont="1" applyBorder="1" applyAlignment="1">
      <alignment horizontal="center" vertical="center"/>
    </xf>
    <xf numFmtId="179" fontId="0" fillId="0" borderId="0" xfId="15"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horizontal="center"/>
    </xf>
    <xf numFmtId="0" fontId="1" fillId="0" borderId="8" xfId="0" applyFont="1" applyFill="1" applyBorder="1" applyAlignment="1">
      <alignment horizontal="center"/>
    </xf>
    <xf numFmtId="171" fontId="0" fillId="0" borderId="0" xfId="15" applyFont="1" applyAlignment="1">
      <alignment/>
    </xf>
    <xf numFmtId="0" fontId="1" fillId="0" borderId="0" xfId="0" applyFont="1" applyBorder="1" applyAlignment="1">
      <alignment horizontal="center" vertical="top" wrapText="1"/>
    </xf>
    <xf numFmtId="38" fontId="0" fillId="0" borderId="0" xfId="19" applyNumberFormat="1" applyFont="1" applyFill="1" applyBorder="1" applyAlignment="1" applyProtection="1">
      <alignment/>
      <protection locked="0"/>
    </xf>
    <xf numFmtId="38" fontId="0" fillId="0" borderId="0" xfId="19" applyNumberFormat="1" applyFont="1" applyFill="1" applyBorder="1" applyAlignment="1" applyProtection="1">
      <alignment horizontal="left" indent="1"/>
      <protection locked="0"/>
    </xf>
    <xf numFmtId="169" fontId="0" fillId="0" borderId="0" xfId="0" applyNumberFormat="1" applyFont="1" applyBorder="1" applyAlignment="1">
      <alignment vertical="center"/>
    </xf>
    <xf numFmtId="0" fontId="1" fillId="0" borderId="0" xfId="0" applyFont="1" applyFill="1" applyAlignment="1">
      <alignment horizontal="center" vertical="top"/>
    </xf>
    <xf numFmtId="169" fontId="0" fillId="0" borderId="4" xfId="0" applyNumberFormat="1" applyFont="1" applyFill="1" applyBorder="1" applyAlignment="1">
      <alignment horizontal="center" vertical="center"/>
    </xf>
    <xf numFmtId="171" fontId="0" fillId="0" borderId="0" xfId="15" applyFont="1" applyFill="1" applyBorder="1" applyAlignment="1">
      <alignment horizontal="center" vertical="center"/>
    </xf>
    <xf numFmtId="171" fontId="11" fillId="0" borderId="0" xfId="0" applyNumberFormat="1" applyFont="1" applyFill="1" applyBorder="1" applyAlignment="1">
      <alignment horizontal="right" vertical="top"/>
    </xf>
    <xf numFmtId="179" fontId="0" fillId="0" borderId="0" xfId="15" applyNumberFormat="1" applyFont="1" applyFill="1" applyAlignment="1">
      <alignment/>
    </xf>
    <xf numFmtId="179" fontId="0" fillId="0" borderId="0" xfId="0" applyNumberFormat="1" applyFont="1" applyFill="1" applyAlignment="1">
      <alignment/>
    </xf>
    <xf numFmtId="38" fontId="0" fillId="0" borderId="0" xfId="0" applyNumberFormat="1" applyFont="1" applyFill="1" applyAlignment="1">
      <alignment/>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179" fontId="0" fillId="0" borderId="0" xfId="15" applyNumberFormat="1" applyFont="1" applyFill="1" applyBorder="1" applyAlignment="1">
      <alignment horizontal="center" vertical="center"/>
    </xf>
    <xf numFmtId="0" fontId="1" fillId="0" borderId="0" xfId="0" applyFont="1" applyFill="1" applyBorder="1" applyAlignment="1">
      <alignment horizontal="center" vertical="center" wrapText="1"/>
    </xf>
    <xf numFmtId="179" fontId="0" fillId="0" borderId="9" xfId="15" applyNumberFormat="1" applyFont="1" applyFill="1" applyBorder="1" applyAlignment="1">
      <alignment horizontal="center" vertical="center"/>
    </xf>
    <xf numFmtId="179" fontId="0" fillId="0" borderId="2" xfId="15" applyNumberFormat="1" applyFont="1" applyFill="1" applyBorder="1" applyAlignment="1">
      <alignment horizontal="center" vertical="center"/>
    </xf>
    <xf numFmtId="0" fontId="0" fillId="0" borderId="0" xfId="0" applyFont="1" applyFill="1" applyAlignment="1">
      <alignment horizontal="justify" vertical="top" wrapText="1"/>
    </xf>
    <xf numFmtId="4" fontId="1" fillId="0" borderId="0" xfId="0" applyNumberFormat="1" applyFont="1" applyBorder="1" applyAlignment="1">
      <alignment horizontal="center" vertical="center"/>
    </xf>
    <xf numFmtId="171" fontId="1" fillId="0" borderId="0" xfId="0" applyNumberFormat="1" applyFont="1" applyBorder="1" applyAlignment="1">
      <alignment horizontal="center" vertical="center"/>
    </xf>
    <xf numFmtId="37" fontId="0" fillId="0" borderId="0" xfId="0" applyNumberFormat="1" applyFont="1" applyFill="1" applyAlignment="1">
      <alignment/>
    </xf>
    <xf numFmtId="0" fontId="0" fillId="0" borderId="8" xfId="0" applyFont="1" applyBorder="1" applyAlignment="1">
      <alignment/>
    </xf>
    <xf numFmtId="171" fontId="0" fillId="0" borderId="0" xfId="0" applyNumberFormat="1" applyFont="1" applyFill="1" applyBorder="1" applyAlignment="1">
      <alignment/>
    </xf>
    <xf numFmtId="169" fontId="17" fillId="0" borderId="0" xfId="0" applyFont="1" applyFill="1" applyBorder="1" applyAlignment="1">
      <alignment/>
    </xf>
    <xf numFmtId="0" fontId="1" fillId="0" borderId="0" xfId="0" applyFont="1" applyFill="1" applyAlignment="1">
      <alignment vertical="top"/>
    </xf>
    <xf numFmtId="0" fontId="1" fillId="0" borderId="10" xfId="0" applyFont="1" applyFill="1" applyBorder="1" applyAlignment="1" quotePrefix="1">
      <alignment horizontal="center"/>
    </xf>
    <xf numFmtId="0" fontId="1" fillId="0" borderId="10" xfId="0" applyFont="1" applyFill="1" applyBorder="1" applyAlignment="1">
      <alignment horizontal="center"/>
    </xf>
    <xf numFmtId="0" fontId="0" fillId="0" borderId="0" xfId="0" applyFont="1" applyFill="1" applyAlignment="1">
      <alignment horizontal="justify" vertical="top"/>
    </xf>
    <xf numFmtId="0" fontId="0" fillId="0" borderId="0" xfId="0" applyFill="1" applyAlignment="1">
      <alignment horizontal="justify" vertical="top" wrapText="1"/>
    </xf>
    <xf numFmtId="37" fontId="0" fillId="0" borderId="0" xfId="0" applyNumberFormat="1" applyFont="1" applyFill="1" applyAlignment="1">
      <alignment horizontal="center"/>
    </xf>
    <xf numFmtId="0" fontId="0" fillId="0" borderId="8" xfId="0" applyFont="1" applyFill="1" applyBorder="1" applyAlignment="1">
      <alignment vertical="top"/>
    </xf>
    <xf numFmtId="0" fontId="0" fillId="0" borderId="0" xfId="0" applyFont="1" applyFill="1" applyBorder="1" applyAlignment="1">
      <alignment vertical="top"/>
    </xf>
    <xf numFmtId="0" fontId="8" fillId="0" borderId="0" xfId="0" applyFont="1" applyFill="1" applyAlignment="1">
      <alignment/>
    </xf>
    <xf numFmtId="179" fontId="0" fillId="0" borderId="2" xfId="15" applyNumberFormat="1" applyFont="1" applyBorder="1" applyAlignment="1">
      <alignment horizontal="center"/>
    </xf>
    <xf numFmtId="0" fontId="7" fillId="0" borderId="0" xfId="0" applyFont="1" applyFill="1" applyAlignment="1">
      <alignment horizontal="justify" vertical="top"/>
    </xf>
    <xf numFmtId="15" fontId="0" fillId="0" borderId="0" xfId="0" applyNumberFormat="1" applyFont="1" applyFill="1" applyBorder="1" applyAlignment="1">
      <alignment/>
    </xf>
    <xf numFmtId="0" fontId="0" fillId="0" borderId="0" xfId="0" applyFont="1" applyFill="1" applyBorder="1" applyAlignment="1">
      <alignment/>
    </xf>
    <xf numFmtId="0" fontId="0" fillId="2" borderId="0" xfId="0" applyFont="1" applyFill="1" applyAlignment="1">
      <alignment/>
    </xf>
    <xf numFmtId="0" fontId="0" fillId="0" borderId="0" xfId="0" applyFont="1" applyFill="1" applyBorder="1" applyAlignment="1">
      <alignment horizontal="justify" vertical="justify" wrapText="1"/>
    </xf>
    <xf numFmtId="39" fontId="0" fillId="0" borderId="0" xfId="15" applyNumberFormat="1" applyFont="1" applyFill="1" applyAlignment="1">
      <alignment horizontal="right"/>
    </xf>
    <xf numFmtId="0" fontId="1" fillId="0" borderId="0" xfId="0" applyFont="1" applyFill="1" applyAlignment="1">
      <alignment/>
    </xf>
    <xf numFmtId="0" fontId="0" fillId="0" borderId="8" xfId="0" applyFont="1" applyFill="1" applyBorder="1" applyAlignment="1">
      <alignment/>
    </xf>
    <xf numFmtId="0" fontId="1" fillId="0" borderId="8" xfId="0" applyFont="1" applyFill="1" applyBorder="1" applyAlignment="1" quotePrefix="1">
      <alignment horizontal="center"/>
    </xf>
    <xf numFmtId="40" fontId="0" fillId="0" borderId="8" xfId="0" applyNumberFormat="1" applyFont="1" applyFill="1" applyBorder="1" applyAlignment="1">
      <alignment/>
    </xf>
    <xf numFmtId="14" fontId="1" fillId="0" borderId="8" xfId="0" applyNumberFormat="1" applyFont="1" applyFill="1" applyBorder="1" applyAlignment="1">
      <alignment horizontal="center"/>
    </xf>
    <xf numFmtId="38" fontId="0" fillId="0" borderId="1" xfId="0" applyNumberFormat="1" applyFont="1" applyFill="1" applyBorder="1" applyAlignment="1">
      <alignment vertical="top"/>
    </xf>
    <xf numFmtId="0" fontId="0" fillId="0" borderId="0" xfId="0" applyAlignment="1">
      <alignment horizontal="justify" vertical="top" wrapText="1"/>
    </xf>
    <xf numFmtId="0" fontId="0" fillId="0" borderId="0" xfId="0" applyFont="1" applyFill="1" applyAlignment="1">
      <alignment horizontal="left"/>
    </xf>
    <xf numFmtId="0" fontId="0" fillId="0" borderId="0" xfId="0" applyFont="1" applyFill="1" applyAlignment="1">
      <alignment horizontal="center" vertical="top"/>
    </xf>
    <xf numFmtId="0" fontId="1" fillId="0" borderId="0" xfId="0" applyFont="1" applyFill="1" applyBorder="1" applyAlignment="1">
      <alignment horizontal="center" vertical="top" wrapText="1"/>
    </xf>
    <xf numFmtId="14" fontId="1" fillId="0" borderId="0" xfId="0" applyNumberFormat="1" applyFont="1" applyFill="1" applyBorder="1" applyAlignment="1" quotePrefix="1">
      <alignment horizontal="center" vertical="center"/>
    </xf>
    <xf numFmtId="0" fontId="1" fillId="0" borderId="0" xfId="0" applyFont="1" applyFill="1" applyBorder="1" applyAlignment="1">
      <alignment horizontal="center" wrapText="1"/>
    </xf>
    <xf numFmtId="0" fontId="16" fillId="0" borderId="0" xfId="0" applyFont="1" applyFill="1" applyAlignment="1">
      <alignment/>
    </xf>
    <xf numFmtId="38" fontId="0" fillId="0" borderId="0" xfId="0" applyNumberFormat="1" applyFont="1" applyFill="1" applyBorder="1" applyAlignment="1">
      <alignment/>
    </xf>
    <xf numFmtId="0" fontId="0" fillId="0" borderId="0" xfId="0" applyFill="1" applyAlignment="1">
      <alignment/>
    </xf>
    <xf numFmtId="38" fontId="0" fillId="0" borderId="8" xfId="0" applyNumberFormat="1" applyFont="1" applyFill="1" applyBorder="1" applyAlignment="1">
      <alignment/>
    </xf>
    <xf numFmtId="0" fontId="0" fillId="0" borderId="0" xfId="0" applyFill="1" applyBorder="1" applyAlignment="1">
      <alignment/>
    </xf>
    <xf numFmtId="38" fontId="0" fillId="0" borderId="0" xfId="0" applyNumberFormat="1" applyFill="1" applyAlignment="1">
      <alignment/>
    </xf>
    <xf numFmtId="38" fontId="0" fillId="0" borderId="0" xfId="0" applyNumberFormat="1" applyFill="1" applyBorder="1" applyAlignment="1">
      <alignment/>
    </xf>
    <xf numFmtId="38" fontId="0" fillId="0" borderId="10" xfId="0" applyNumberFormat="1" applyFont="1" applyFill="1" applyBorder="1" applyAlignment="1">
      <alignment/>
    </xf>
    <xf numFmtId="179" fontId="0" fillId="0" borderId="8" xfId="0" applyNumberFormat="1" applyFont="1" applyFill="1" applyBorder="1" applyAlignment="1">
      <alignment/>
    </xf>
    <xf numFmtId="38" fontId="0" fillId="0" borderId="8" xfId="0" applyNumberFormat="1" applyFill="1" applyBorder="1" applyAlignment="1">
      <alignment/>
    </xf>
    <xf numFmtId="0" fontId="1" fillId="0" borderId="0" xfId="0" applyFont="1" applyFill="1" applyAlignment="1" quotePrefix="1">
      <alignment vertical="top"/>
    </xf>
    <xf numFmtId="0" fontId="1" fillId="0" borderId="8" xfId="0" applyFont="1" applyFill="1" applyBorder="1" applyAlignment="1" quotePrefix="1">
      <alignment horizontal="center" vertical="top"/>
    </xf>
    <xf numFmtId="38" fontId="0" fillId="0" borderId="0" xfId="0" applyNumberFormat="1" applyFont="1" applyFill="1" applyBorder="1" applyAlignment="1">
      <alignment vertical="top"/>
    </xf>
    <xf numFmtId="38" fontId="0" fillId="0" borderId="0" xfId="0" applyNumberFormat="1" applyFont="1" applyFill="1" applyBorder="1" applyAlignment="1">
      <alignment horizontal="right" vertical="top"/>
    </xf>
    <xf numFmtId="205" fontId="0" fillId="0" borderId="8" xfId="0" applyNumberFormat="1" applyFont="1" applyFill="1" applyBorder="1" applyAlignment="1">
      <alignment/>
    </xf>
    <xf numFmtId="0" fontId="0" fillId="0" borderId="2" xfId="0" applyFont="1" applyFill="1" applyBorder="1" applyAlignment="1">
      <alignment horizontal="right"/>
    </xf>
    <xf numFmtId="179" fontId="0" fillId="0" borderId="0" xfId="0" applyNumberFormat="1" applyFont="1" applyFill="1" applyBorder="1" applyAlignment="1">
      <alignment horizontal="center" vertical="center"/>
    </xf>
    <xf numFmtId="179" fontId="1" fillId="0" borderId="0" xfId="15" applyNumberFormat="1" applyFont="1" applyFill="1" applyBorder="1" applyAlignment="1">
      <alignment horizontal="center" vertical="center"/>
    </xf>
    <xf numFmtId="179" fontId="0" fillId="0" borderId="5" xfId="0" applyNumberFormat="1" applyFont="1" applyFill="1" applyBorder="1" applyAlignment="1">
      <alignment horizontal="center" vertical="center"/>
    </xf>
    <xf numFmtId="0" fontId="0" fillId="0" borderId="0" xfId="0" applyFont="1" applyFill="1" applyBorder="1" applyAlignment="1">
      <alignment horizontal="left" vertical="center"/>
    </xf>
    <xf numFmtId="169" fontId="0" fillId="0" borderId="0" xfId="0" applyFont="1" applyAlignment="1">
      <alignment/>
    </xf>
    <xf numFmtId="169" fontId="0" fillId="0" borderId="0" xfId="0" applyFont="1" applyFill="1" applyAlignment="1">
      <alignment/>
    </xf>
    <xf numFmtId="169" fontId="0" fillId="0" borderId="2" xfId="0" applyFont="1" applyBorder="1" applyAlignment="1">
      <alignment/>
    </xf>
    <xf numFmtId="171" fontId="11" fillId="0" borderId="0" xfId="0" applyNumberFormat="1" applyFont="1" applyFill="1" applyBorder="1" applyAlignment="1">
      <alignment horizontal="left" vertical="top"/>
    </xf>
    <xf numFmtId="192" fontId="0" fillId="0" borderId="0"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69" fontId="0" fillId="0" borderId="2" xfId="0" applyNumberFormat="1" applyFont="1" applyFill="1" applyBorder="1" applyAlignment="1">
      <alignment horizontal="center" vertical="center"/>
    </xf>
    <xf numFmtId="169" fontId="0" fillId="0" borderId="3" xfId="15" applyNumberFormat="1" applyFont="1" applyFill="1" applyBorder="1" applyAlignment="1">
      <alignment horizontal="center" vertical="center"/>
    </xf>
    <xf numFmtId="169" fontId="0" fillId="0" borderId="6" xfId="0" applyNumberFormat="1" applyFont="1" applyFill="1" applyBorder="1" applyAlignment="1">
      <alignment horizontal="center" vertical="center"/>
    </xf>
    <xf numFmtId="169" fontId="0" fillId="0" borderId="5" xfId="0" applyNumberFormat="1" applyFont="1" applyFill="1" applyBorder="1" applyAlignment="1">
      <alignment horizontal="center" vertical="center"/>
    </xf>
    <xf numFmtId="169" fontId="0" fillId="0" borderId="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0" fontId="1" fillId="0" borderId="0" xfId="0" applyFont="1" applyFill="1" applyBorder="1" applyAlignment="1">
      <alignment horizontal="center" vertical="top"/>
    </xf>
    <xf numFmtId="0" fontId="1" fillId="0" borderId="8" xfId="0" applyFont="1" applyFill="1" applyBorder="1" applyAlignment="1">
      <alignment horizontal="center" vertical="top"/>
    </xf>
    <xf numFmtId="0" fontId="0" fillId="0" borderId="0" xfId="0" applyFont="1" applyFill="1" applyBorder="1" applyAlignment="1">
      <alignment horizontal="center" vertical="top"/>
    </xf>
    <xf numFmtId="38" fontId="0" fillId="0" borderId="0" xfId="0" applyNumberFormat="1" applyFont="1" applyFill="1" applyAlignment="1">
      <alignment vertical="top"/>
    </xf>
    <xf numFmtId="0" fontId="0" fillId="0" borderId="0" xfId="0" applyFont="1" applyFill="1" applyBorder="1" applyAlignment="1" quotePrefix="1">
      <alignment horizontal="center" vertical="top"/>
    </xf>
    <xf numFmtId="38" fontId="1" fillId="0" borderId="5" xfId="0" applyNumberFormat="1" applyFont="1" applyFill="1" applyBorder="1" applyAlignment="1">
      <alignment vertical="top"/>
    </xf>
    <xf numFmtId="0" fontId="1" fillId="0" borderId="0" xfId="0" applyFont="1" applyFill="1" applyBorder="1" applyAlignment="1">
      <alignment vertical="top"/>
    </xf>
    <xf numFmtId="37" fontId="0" fillId="0" borderId="3" xfId="15" applyNumberFormat="1" applyFont="1" applyBorder="1" applyAlignment="1">
      <alignment horizontal="right" vertical="center"/>
    </xf>
    <xf numFmtId="179" fontId="0" fillId="0" borderId="0" xfId="0" applyNumberFormat="1" applyFont="1" applyFill="1" applyBorder="1" applyAlignment="1">
      <alignment/>
    </xf>
    <xf numFmtId="179" fontId="0" fillId="0" borderId="2" xfId="15" applyNumberFormat="1" applyFont="1" applyFill="1" applyBorder="1" applyAlignment="1">
      <alignment/>
    </xf>
    <xf numFmtId="179" fontId="0" fillId="0" borderId="1" xfId="15" applyNumberFormat="1" applyFont="1" applyFill="1" applyBorder="1" applyAlignment="1">
      <alignment/>
    </xf>
    <xf numFmtId="171" fontId="0" fillId="0" borderId="0" xfId="15" applyFont="1" applyFill="1" applyAlignment="1">
      <alignment/>
    </xf>
    <xf numFmtId="179" fontId="0" fillId="0" borderId="0" xfId="15" applyNumberFormat="1" applyFont="1" applyFill="1" applyAlignment="1">
      <alignment horizontal="right"/>
    </xf>
    <xf numFmtId="169" fontId="1" fillId="0" borderId="0" xfId="0" applyFont="1" applyFill="1" applyAlignment="1">
      <alignment/>
    </xf>
    <xf numFmtId="169" fontId="18" fillId="0" borderId="0" xfId="0" applyFont="1" applyFill="1" applyAlignment="1">
      <alignment/>
    </xf>
    <xf numFmtId="0" fontId="0" fillId="0" borderId="2" xfId="0" applyFont="1" applyFill="1" applyBorder="1" applyAlignment="1">
      <alignment/>
    </xf>
    <xf numFmtId="38" fontId="0" fillId="0" borderId="0" xfId="15" applyNumberFormat="1" applyFont="1" applyFill="1" applyBorder="1" applyAlignment="1">
      <alignment horizontal="right" vertical="center"/>
    </xf>
    <xf numFmtId="37" fontId="0" fillId="0" borderId="0" xfId="0" applyNumberFormat="1" applyFont="1" applyFill="1" applyAlignment="1">
      <alignment horizontal="right"/>
    </xf>
    <xf numFmtId="0" fontId="0" fillId="0" borderId="0" xfId="0" applyFont="1" applyFill="1" applyBorder="1" applyAlignment="1">
      <alignment horizontal="center" vertical="center"/>
    </xf>
    <xf numFmtId="37" fontId="0" fillId="0" borderId="2" xfId="15" applyNumberFormat="1" applyFont="1" applyFill="1" applyBorder="1" applyAlignment="1">
      <alignment horizontal="right"/>
    </xf>
    <xf numFmtId="37" fontId="0" fillId="0" borderId="1" xfId="15" applyNumberFormat="1" applyFont="1" applyFill="1" applyBorder="1" applyAlignment="1">
      <alignment/>
    </xf>
    <xf numFmtId="169" fontId="0" fillId="0" borderId="0" xfId="0" applyNumberFormat="1" applyFont="1" applyFill="1" applyAlignment="1">
      <alignment/>
    </xf>
    <xf numFmtId="169" fontId="0" fillId="0" borderId="0" xfId="0" applyNumberFormat="1" applyFont="1" applyFill="1" applyBorder="1" applyAlignment="1">
      <alignment/>
    </xf>
    <xf numFmtId="1" fontId="0" fillId="0" borderId="0" xfId="0" applyNumberFormat="1" applyFont="1" applyFill="1" applyBorder="1" applyAlignment="1">
      <alignment/>
    </xf>
    <xf numFmtId="38" fontId="0" fillId="0" borderId="11" xfId="0" applyNumberFormat="1" applyFont="1" applyFill="1" applyBorder="1" applyAlignment="1">
      <alignment/>
    </xf>
    <xf numFmtId="0" fontId="0" fillId="0" borderId="1"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quotePrefix="1">
      <alignment horizontal="center"/>
    </xf>
    <xf numFmtId="14" fontId="1" fillId="0" borderId="0" xfId="0" applyNumberFormat="1" applyFont="1" applyFill="1" applyBorder="1" applyAlignment="1">
      <alignment horizontal="center"/>
    </xf>
    <xf numFmtId="0" fontId="0" fillId="0" borderId="1" xfId="0" applyFont="1" applyFill="1" applyBorder="1" applyAlignment="1">
      <alignment/>
    </xf>
    <xf numFmtId="0" fontId="19" fillId="0" borderId="0" xfId="0" applyFont="1" applyFill="1" applyAlignment="1">
      <alignment horizontal="justify"/>
    </xf>
    <xf numFmtId="179" fontId="0" fillId="0" borderId="0" xfId="15" applyNumberFormat="1" applyFont="1" applyFill="1" applyBorder="1" applyAlignment="1">
      <alignment horizontal="center"/>
    </xf>
    <xf numFmtId="179" fontId="0" fillId="0" borderId="1" xfId="15" applyNumberFormat="1" applyFont="1" applyFill="1" applyBorder="1" applyAlignment="1">
      <alignment horizontal="center"/>
    </xf>
    <xf numFmtId="0" fontId="1" fillId="0" borderId="0" xfId="0" applyFont="1" applyFill="1" applyBorder="1" applyAlignment="1">
      <alignment horizontal="right" vertical="center"/>
    </xf>
    <xf numFmtId="0" fontId="0" fillId="0" borderId="0" xfId="0" applyNumberFormat="1" applyFont="1" applyFill="1" applyAlignment="1">
      <alignment/>
    </xf>
    <xf numFmtId="0" fontId="0" fillId="0" borderId="0" xfId="0" applyFont="1" applyFill="1" applyAlignment="1">
      <alignment horizontal="left" vertical="top"/>
    </xf>
    <xf numFmtId="0" fontId="0" fillId="0" borderId="0" xfId="0" applyFont="1" applyFill="1" applyAlignment="1">
      <alignment horizontal="justify" vertical="top"/>
    </xf>
    <xf numFmtId="0" fontId="4" fillId="0" borderId="0" xfId="0" applyFont="1" applyFill="1" applyAlignment="1">
      <alignment horizontal="center" vertical="top"/>
    </xf>
    <xf numFmtId="0" fontId="5" fillId="0" borderId="0" xfId="0" applyFont="1" applyFill="1" applyAlignment="1">
      <alignment horizontal="center" vertical="top"/>
    </xf>
    <xf numFmtId="0" fontId="0" fillId="0" borderId="0" xfId="0" applyFont="1" applyFill="1" applyAlignment="1">
      <alignment horizontal="center" vertical="top"/>
    </xf>
    <xf numFmtId="0" fontId="3" fillId="0" borderId="0" xfId="0" applyFont="1" applyFill="1" applyAlignment="1">
      <alignment horizontal="center" vertical="top"/>
    </xf>
    <xf numFmtId="0" fontId="6" fillId="0" borderId="0" xfId="0" applyFont="1" applyFill="1" applyAlignment="1">
      <alignment horizontal="center" vertical="top"/>
    </xf>
    <xf numFmtId="0" fontId="1" fillId="0" borderId="0" xfId="0" applyFont="1" applyFill="1" applyAlignment="1">
      <alignment horizontal="center" vertical="top"/>
    </xf>
    <xf numFmtId="0" fontId="4" fillId="0" borderId="0" xfId="0" applyFont="1" applyAlignment="1">
      <alignment horizontal="left" vertical="center"/>
    </xf>
    <xf numFmtId="0" fontId="5" fillId="0" borderId="0" xfId="0" applyFont="1" applyAlignment="1">
      <alignment horizontal="center" vertical="center"/>
    </xf>
    <xf numFmtId="0" fontId="3" fillId="0" borderId="8"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4" fillId="0" borderId="0" xfId="0" applyFont="1" applyAlignment="1">
      <alignment horizontal="center" vertical="center"/>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15" fontId="0" fillId="0" borderId="0" xfId="0" applyNumberFormat="1" applyFont="1" applyFill="1" applyAlignment="1" quotePrefix="1">
      <alignment horizontal="left"/>
    </xf>
    <xf numFmtId="0" fontId="0" fillId="0" borderId="0" xfId="0" applyFont="1" applyFill="1" applyAlignment="1">
      <alignment horizontal="left"/>
    </xf>
    <xf numFmtId="0" fontId="0"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horizontal="justify" vertical="justify"/>
    </xf>
    <xf numFmtId="0" fontId="0" fillId="0" borderId="0" xfId="0" applyFill="1" applyAlignment="1">
      <alignment horizontal="justify" vertical="justify"/>
    </xf>
    <xf numFmtId="0" fontId="1" fillId="0" borderId="0" xfId="0" applyFont="1" applyFill="1" applyAlignment="1">
      <alignment horizontal="justify" vertical="top"/>
    </xf>
    <xf numFmtId="0" fontId="0" fillId="0" borderId="0" xfId="0" applyFill="1" applyAlignment="1">
      <alignment horizontal="justify" vertical="top"/>
    </xf>
  </cellXfs>
  <cellStyles count="9">
    <cellStyle name="Normal" xfId="0"/>
    <cellStyle name="Comma" xfId="15"/>
    <cellStyle name="Comma [0]" xfId="16"/>
    <cellStyle name="Currency" xfId="17"/>
    <cellStyle name="Currency [0]" xfId="18"/>
    <cellStyle name="E&amp;Y House"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workbookViewId="0" topLeftCell="A47">
      <selection activeCell="A61" sqref="A1:L61"/>
    </sheetView>
  </sheetViews>
  <sheetFormatPr defaultColWidth="9.33203125" defaultRowHeight="12.75"/>
  <cols>
    <col min="1" max="2" width="3.83203125" style="9" customWidth="1"/>
    <col min="3" max="3" width="21.33203125" style="9" customWidth="1"/>
    <col min="4" max="4" width="35.16015625" style="9" customWidth="1"/>
    <col min="5" max="5" width="19.66015625" style="9" customWidth="1"/>
    <col min="6" max="6" width="1.83203125" style="9" customWidth="1"/>
    <col min="7" max="7" width="19.83203125" style="9" customWidth="1"/>
    <col min="8" max="8" width="1.83203125" style="9" customWidth="1"/>
    <col min="9" max="9" width="9.33203125" style="9" customWidth="1"/>
    <col min="10" max="10" width="15.16015625" style="9" customWidth="1"/>
    <col min="11" max="11" width="2.5" style="9" customWidth="1"/>
    <col min="12" max="12" width="18.33203125" style="9" customWidth="1"/>
    <col min="13" max="13" width="2.16015625" style="9" customWidth="1"/>
    <col min="14" max="16384" width="9.33203125" style="9" customWidth="1"/>
  </cols>
  <sheetData>
    <row r="1" spans="1:8" ht="19.5" customHeight="1">
      <c r="A1" s="189" t="s">
        <v>120</v>
      </c>
      <c r="B1" s="189"/>
      <c r="C1" s="189"/>
      <c r="D1" s="189"/>
      <c r="E1" s="189"/>
      <c r="F1" s="189"/>
      <c r="G1" s="189"/>
      <c r="H1" s="189"/>
    </row>
    <row r="2" spans="1:8" ht="7.5" customHeight="1">
      <c r="A2" s="192"/>
      <c r="B2" s="192"/>
      <c r="C2" s="192"/>
      <c r="D2" s="192"/>
      <c r="E2" s="192"/>
      <c r="F2" s="192"/>
      <c r="G2" s="192"/>
      <c r="H2" s="192"/>
    </row>
    <row r="3" spans="1:8" ht="9.75" customHeight="1">
      <c r="A3" s="190" t="s">
        <v>121</v>
      </c>
      <c r="B3" s="190"/>
      <c r="C3" s="190"/>
      <c r="D3" s="190"/>
      <c r="E3" s="190"/>
      <c r="F3" s="190"/>
      <c r="G3" s="190"/>
      <c r="H3" s="190"/>
    </row>
    <row r="4" spans="1:8" ht="9.75" customHeight="1">
      <c r="A4" s="190" t="s">
        <v>12</v>
      </c>
      <c r="B4" s="190"/>
      <c r="C4" s="190"/>
      <c r="D4" s="190"/>
      <c r="E4" s="190"/>
      <c r="F4" s="190"/>
      <c r="G4" s="190"/>
      <c r="H4" s="190"/>
    </row>
    <row r="5" spans="1:8" ht="19.5" customHeight="1">
      <c r="A5" s="193" t="s">
        <v>256</v>
      </c>
      <c r="B5" s="193"/>
      <c r="C5" s="193"/>
      <c r="D5" s="193"/>
      <c r="E5" s="193"/>
      <c r="F5" s="193"/>
      <c r="G5" s="193"/>
      <c r="H5" s="193"/>
    </row>
    <row r="6" spans="1:12" ht="19.5" customHeight="1" thickBot="1">
      <c r="A6" s="191" t="s">
        <v>155</v>
      </c>
      <c r="B6" s="191"/>
      <c r="C6" s="191"/>
      <c r="D6" s="191"/>
      <c r="E6" s="191"/>
      <c r="F6" s="191"/>
      <c r="G6" s="191"/>
      <c r="H6" s="191"/>
      <c r="I6" s="80"/>
      <c r="J6" s="80"/>
      <c r="K6" s="80"/>
      <c r="L6" s="80"/>
    </row>
    <row r="7" spans="1:10" ht="20.25" customHeight="1">
      <c r="A7" s="195" t="s">
        <v>24</v>
      </c>
      <c r="B7" s="195"/>
      <c r="C7" s="195"/>
      <c r="D7" s="195"/>
      <c r="E7" s="195"/>
      <c r="F7" s="195"/>
      <c r="G7" s="195"/>
      <c r="H7" s="195"/>
      <c r="J7" s="19"/>
    </row>
    <row r="8" spans="1:10" ht="12.75" customHeight="1">
      <c r="A8" s="6"/>
      <c r="B8" s="6"/>
      <c r="C8" s="6"/>
      <c r="D8" s="6"/>
      <c r="E8" s="6"/>
      <c r="F8" s="6"/>
      <c r="G8" s="6"/>
      <c r="H8" s="6"/>
      <c r="J8" s="19"/>
    </row>
    <row r="9" spans="1:10" ht="15" customHeight="1">
      <c r="A9" s="11"/>
      <c r="B9" s="11"/>
      <c r="C9" s="13"/>
      <c r="D9" s="13"/>
      <c r="E9" s="194" t="s">
        <v>5</v>
      </c>
      <c r="F9" s="194"/>
      <c r="G9" s="194"/>
      <c r="H9" s="1"/>
      <c r="J9" s="19"/>
    </row>
    <row r="10" spans="1:12" ht="48" customHeight="1">
      <c r="A10" s="11"/>
      <c r="B10" s="11"/>
      <c r="C10" s="13"/>
      <c r="D10" s="13"/>
      <c r="E10" s="58" t="s">
        <v>6</v>
      </c>
      <c r="F10" s="2"/>
      <c r="G10" s="2" t="s">
        <v>19</v>
      </c>
      <c r="H10" s="2"/>
      <c r="J10" s="108" t="s">
        <v>169</v>
      </c>
      <c r="K10" s="2"/>
      <c r="L10" s="2" t="s">
        <v>19</v>
      </c>
    </row>
    <row r="11" spans="1:12" ht="15" customHeight="1">
      <c r="A11" s="11"/>
      <c r="B11" s="11"/>
      <c r="C11" s="13"/>
      <c r="D11" s="13"/>
      <c r="E11" s="4" t="s">
        <v>257</v>
      </c>
      <c r="F11" s="4"/>
      <c r="G11" s="4" t="s">
        <v>258</v>
      </c>
      <c r="H11" s="4"/>
      <c r="J11" s="109" t="s">
        <v>257</v>
      </c>
      <c r="K11" s="4"/>
      <c r="L11" s="4" t="s">
        <v>258</v>
      </c>
    </row>
    <row r="12" spans="1:12" ht="15" customHeight="1">
      <c r="A12" s="11"/>
      <c r="B12" s="11"/>
      <c r="C12" s="13"/>
      <c r="D12" s="13"/>
      <c r="E12" s="1" t="s">
        <v>20</v>
      </c>
      <c r="F12" s="1"/>
      <c r="G12" s="1" t="s">
        <v>20</v>
      </c>
      <c r="H12" s="1"/>
      <c r="J12" s="71" t="s">
        <v>20</v>
      </c>
      <c r="K12" s="1"/>
      <c r="L12" s="1" t="s">
        <v>20</v>
      </c>
    </row>
    <row r="13" ht="12.75">
      <c r="J13" s="19"/>
    </row>
    <row r="14" spans="1:12" ht="12.75">
      <c r="A14" s="9" t="s">
        <v>21</v>
      </c>
      <c r="D14" s="35" t="s">
        <v>18</v>
      </c>
      <c r="E14" s="66">
        <v>2015</v>
      </c>
      <c r="G14" s="15">
        <v>1026.25712838</v>
      </c>
      <c r="J14" s="66">
        <v>5953</v>
      </c>
      <c r="L14" s="15">
        <v>1973.98780158</v>
      </c>
    </row>
    <row r="15" spans="5:12" ht="12.75">
      <c r="E15" s="66"/>
      <c r="G15" s="16"/>
      <c r="J15" s="66"/>
      <c r="L15" s="16"/>
    </row>
    <row r="16" spans="1:12" ht="12.75">
      <c r="A16" s="9" t="s">
        <v>102</v>
      </c>
      <c r="E16" s="66">
        <v>-563</v>
      </c>
      <c r="G16" s="15">
        <v>-2112.02488287</v>
      </c>
      <c r="J16" s="66">
        <v>-1213</v>
      </c>
      <c r="L16" s="15">
        <v>-3971</v>
      </c>
    </row>
    <row r="17" spans="5:12" ht="12.75">
      <c r="E17" s="155"/>
      <c r="G17" s="17"/>
      <c r="J17" s="155"/>
      <c r="L17" s="17"/>
    </row>
    <row r="18" spans="5:12" ht="12.75">
      <c r="E18" s="66"/>
      <c r="G18" s="16"/>
      <c r="J18" s="66"/>
      <c r="L18" s="16"/>
    </row>
    <row r="19" spans="1:12" ht="12.75">
      <c r="A19" s="9" t="s">
        <v>215</v>
      </c>
      <c r="E19" s="66">
        <f>SUM(E14:E16)</f>
        <v>1452</v>
      </c>
      <c r="F19" s="16">
        <f>SUM(F14:F16)</f>
        <v>0</v>
      </c>
      <c r="G19" s="16">
        <f>SUM(G14:G16)</f>
        <v>-1085.76775449</v>
      </c>
      <c r="J19" s="66">
        <f>SUM(J14:J16)</f>
        <v>4740</v>
      </c>
      <c r="L19" s="16">
        <f>SUM(L14:L16)</f>
        <v>-1997.01219842</v>
      </c>
    </row>
    <row r="20" spans="5:12" ht="12.75">
      <c r="E20" s="66"/>
      <c r="G20" s="16"/>
      <c r="J20" s="66"/>
      <c r="L20" s="16"/>
    </row>
    <row r="21" spans="1:12" ht="12.75">
      <c r="A21" s="9" t="s">
        <v>232</v>
      </c>
      <c r="E21" s="66">
        <v>36</v>
      </c>
      <c r="G21" s="16">
        <v>0</v>
      </c>
      <c r="J21" s="66">
        <v>116</v>
      </c>
      <c r="L21" s="16">
        <v>0</v>
      </c>
    </row>
    <row r="22" spans="5:12" ht="12.75">
      <c r="E22" s="66"/>
      <c r="G22" s="16"/>
      <c r="J22" s="66"/>
      <c r="L22" s="16"/>
    </row>
    <row r="23" spans="1:12" ht="12.75">
      <c r="A23" s="9" t="s">
        <v>103</v>
      </c>
      <c r="E23" s="66">
        <v>-276</v>
      </c>
      <c r="G23" s="15">
        <v>-523.2851501</v>
      </c>
      <c r="J23" s="66">
        <v>-608</v>
      </c>
      <c r="L23" s="15">
        <v>-947</v>
      </c>
    </row>
    <row r="24" spans="5:12" ht="12.75">
      <c r="E24" s="66"/>
      <c r="G24" s="16"/>
      <c r="J24" s="66"/>
      <c r="L24" s="16"/>
    </row>
    <row r="25" spans="1:12" ht="12.75">
      <c r="A25" s="9" t="s">
        <v>104</v>
      </c>
      <c r="E25" s="66">
        <v>-1047</v>
      </c>
      <c r="G25" s="15">
        <v>-691.191</v>
      </c>
      <c r="J25" s="66">
        <v>-1966</v>
      </c>
      <c r="L25" s="15">
        <v>-1211.1366891300001</v>
      </c>
    </row>
    <row r="26" spans="5:12" ht="12.75">
      <c r="E26" s="66"/>
      <c r="G26" s="16"/>
      <c r="J26" s="66"/>
      <c r="L26" s="16"/>
    </row>
    <row r="27" spans="1:12" ht="12.75">
      <c r="A27" s="9" t="s">
        <v>233</v>
      </c>
      <c r="E27" s="66">
        <v>-2</v>
      </c>
      <c r="G27" s="15">
        <v>-29.46036061</v>
      </c>
      <c r="J27" s="66">
        <v>-38</v>
      </c>
      <c r="L27" s="15">
        <v>-64.48949941</v>
      </c>
    </row>
    <row r="28" spans="1:13" ht="12.75">
      <c r="A28" s="9" t="s">
        <v>18</v>
      </c>
      <c r="E28" s="155" t="s">
        <v>18</v>
      </c>
      <c r="G28" s="92" t="s">
        <v>18</v>
      </c>
      <c r="H28" s="18"/>
      <c r="J28" s="155" t="s">
        <v>18</v>
      </c>
      <c r="L28" s="92" t="s">
        <v>18</v>
      </c>
      <c r="M28" s="18"/>
    </row>
    <row r="29" spans="5:13" ht="12.75">
      <c r="E29" s="66"/>
      <c r="G29" s="16"/>
      <c r="H29" s="18"/>
      <c r="J29" s="66"/>
      <c r="L29" s="16"/>
      <c r="M29" s="18"/>
    </row>
    <row r="30" spans="1:13" ht="12.75">
      <c r="A30" s="9" t="s">
        <v>217</v>
      </c>
      <c r="E30" s="66">
        <f>SUM(E18:E28)</f>
        <v>163</v>
      </c>
      <c r="F30" s="16">
        <f>SUM(F18:F28)</f>
        <v>0</v>
      </c>
      <c r="G30" s="16">
        <f>SUM(G18:G28)</f>
        <v>-2329.7042652</v>
      </c>
      <c r="H30" s="18"/>
      <c r="J30" s="66">
        <f>SUM(J18:J28)</f>
        <v>2244</v>
      </c>
      <c r="L30" s="16">
        <f>SUM(L18:L28)</f>
        <v>-4219.6383869599995</v>
      </c>
      <c r="M30" s="18"/>
    </row>
    <row r="31" spans="5:13" ht="12.75">
      <c r="E31" s="66"/>
      <c r="G31" s="16"/>
      <c r="H31" s="18"/>
      <c r="J31" s="66"/>
      <c r="L31" s="16"/>
      <c r="M31" s="18"/>
    </row>
    <row r="32" spans="1:13" ht="12.75">
      <c r="A32" s="9" t="s">
        <v>123</v>
      </c>
      <c r="E32" s="66">
        <v>-35</v>
      </c>
      <c r="G32" s="15">
        <v>-11.965</v>
      </c>
      <c r="H32" s="18"/>
      <c r="J32" s="66">
        <v>-44</v>
      </c>
      <c r="L32" s="15">
        <v>-30.922635969999998</v>
      </c>
      <c r="M32" s="18"/>
    </row>
    <row r="33" spans="5:13" ht="12.75">
      <c r="E33" s="66"/>
      <c r="G33" s="16"/>
      <c r="H33" s="18"/>
      <c r="J33" s="66"/>
      <c r="L33" s="16"/>
      <c r="M33" s="18"/>
    </row>
    <row r="34" spans="1:13" ht="12.75">
      <c r="A34" s="9" t="s">
        <v>122</v>
      </c>
      <c r="E34" s="66">
        <v>80</v>
      </c>
      <c r="G34" s="15">
        <v>0</v>
      </c>
      <c r="H34" s="18"/>
      <c r="J34" s="66">
        <v>129</v>
      </c>
      <c r="L34" s="15">
        <v>1.14</v>
      </c>
      <c r="M34" s="18"/>
    </row>
    <row r="35" spans="5:13" ht="12.75">
      <c r="E35" s="155"/>
      <c r="G35" s="17"/>
      <c r="H35" s="18"/>
      <c r="J35" s="155"/>
      <c r="L35" s="17"/>
      <c r="M35" s="18"/>
    </row>
    <row r="36" spans="5:13" ht="12.75">
      <c r="E36" s="66"/>
      <c r="G36" s="16"/>
      <c r="H36" s="18"/>
      <c r="J36" s="66"/>
      <c r="L36" s="16"/>
      <c r="M36" s="18"/>
    </row>
    <row r="37" spans="1:13" ht="12.75">
      <c r="A37" s="9" t="s">
        <v>218</v>
      </c>
      <c r="E37" s="66">
        <f>SUM(E30:E34)</f>
        <v>208</v>
      </c>
      <c r="F37" s="16">
        <f>SUM(F30:F34)</f>
        <v>0</v>
      </c>
      <c r="G37" s="16">
        <f>SUM(G30:G34)</f>
        <v>-2341.6692652</v>
      </c>
      <c r="H37" s="18"/>
      <c r="J37" s="66">
        <f>SUM(J29:J35)</f>
        <v>2329</v>
      </c>
      <c r="L37" s="16">
        <f>SUM(L30:L34)</f>
        <v>-4249.421022929999</v>
      </c>
      <c r="M37" s="18"/>
    </row>
    <row r="38" spans="5:13" ht="12.75">
      <c r="E38" s="66"/>
      <c r="G38" s="16"/>
      <c r="H38" s="18"/>
      <c r="J38" s="66"/>
      <c r="L38" s="16"/>
      <c r="M38" s="18"/>
    </row>
    <row r="39" spans="1:13" ht="12.75">
      <c r="A39" s="9" t="s">
        <v>9</v>
      </c>
      <c r="E39" s="66">
        <v>-301</v>
      </c>
      <c r="G39" s="15">
        <v>0</v>
      </c>
      <c r="H39" s="18"/>
      <c r="J39" s="66">
        <v>-301</v>
      </c>
      <c r="L39" s="15">
        <v>0</v>
      </c>
      <c r="M39" s="18"/>
    </row>
    <row r="40" spans="5:13" ht="12.75">
      <c r="E40" s="155"/>
      <c r="G40" s="17"/>
      <c r="H40" s="18"/>
      <c r="J40" s="155"/>
      <c r="L40" s="17"/>
      <c r="M40" s="18"/>
    </row>
    <row r="41" spans="5:13" ht="12.75">
      <c r="E41" s="66"/>
      <c r="G41" s="16"/>
      <c r="H41" s="18"/>
      <c r="J41" s="66"/>
      <c r="L41" s="16"/>
      <c r="M41" s="18"/>
    </row>
    <row r="42" spans="1:13" ht="13.5" thickBot="1">
      <c r="A42" s="9" t="s">
        <v>219</v>
      </c>
      <c r="E42" s="156">
        <f>+SUM(E37:E39)</f>
        <v>-93</v>
      </c>
      <c r="F42" s="32">
        <f>+SUM(F37:F39)</f>
        <v>0</v>
      </c>
      <c r="G42" s="12">
        <f>+SUM(G37:G39)</f>
        <v>-2341.6692652</v>
      </c>
      <c r="H42" s="18"/>
      <c r="J42" s="156">
        <f>+SUM(J37:J39)</f>
        <v>2028</v>
      </c>
      <c r="L42" s="12">
        <f>+SUM(L37:L39)</f>
        <v>-4249.421022929999</v>
      </c>
      <c r="M42" s="18"/>
    </row>
    <row r="43" spans="5:13" ht="13.5" thickTop="1">
      <c r="E43" s="19"/>
      <c r="H43" s="18"/>
      <c r="J43" s="19"/>
      <c r="M43" s="18"/>
    </row>
    <row r="44" spans="1:13" ht="12.75">
      <c r="A44" s="19"/>
      <c r="B44" s="19"/>
      <c r="C44" s="19"/>
      <c r="D44" s="19"/>
      <c r="E44" s="19"/>
      <c r="F44" s="19"/>
      <c r="G44" s="19"/>
      <c r="H44" s="46"/>
      <c r="J44" s="19"/>
      <c r="K44" s="19"/>
      <c r="L44" s="19"/>
      <c r="M44" s="46"/>
    </row>
    <row r="45" spans="1:13" ht="12.75">
      <c r="A45" s="19" t="s">
        <v>234</v>
      </c>
      <c r="B45" s="19"/>
      <c r="C45" s="19"/>
      <c r="D45" s="19"/>
      <c r="E45" s="19"/>
      <c r="F45" s="19"/>
      <c r="G45" s="19"/>
      <c r="H45" s="46"/>
      <c r="J45" s="19"/>
      <c r="K45" s="19"/>
      <c r="L45" s="19"/>
      <c r="M45" s="46"/>
    </row>
    <row r="46" spans="1:13" ht="13.5" thickBot="1">
      <c r="A46" s="19" t="s">
        <v>235</v>
      </c>
      <c r="B46" s="19"/>
      <c r="C46" s="19"/>
      <c r="D46" s="19"/>
      <c r="E46" s="119">
        <f>SUM(E42)</f>
        <v>-93</v>
      </c>
      <c r="F46" s="19"/>
      <c r="G46" s="119">
        <f>SUM(G42)</f>
        <v>-2341.6692652</v>
      </c>
      <c r="H46" s="46"/>
      <c r="J46" s="119">
        <f>SUM(J42)</f>
        <v>2028</v>
      </c>
      <c r="K46" s="19"/>
      <c r="L46" s="119">
        <f>SUM(L42)</f>
        <v>-4249.421022929999</v>
      </c>
      <c r="M46" s="46"/>
    </row>
    <row r="47" spans="1:13" ht="12.75">
      <c r="A47" s="19"/>
      <c r="B47" s="19"/>
      <c r="C47" s="19"/>
      <c r="D47" s="19"/>
      <c r="E47" s="19"/>
      <c r="F47" s="19"/>
      <c r="G47" s="19"/>
      <c r="H47" s="46"/>
      <c r="J47" s="19"/>
      <c r="K47" s="19"/>
      <c r="L47" s="19"/>
      <c r="M47" s="46"/>
    </row>
    <row r="48" spans="1:13" ht="12.75">
      <c r="A48" s="19"/>
      <c r="B48" s="19"/>
      <c r="C48" s="19"/>
      <c r="D48" s="19"/>
      <c r="E48" s="19"/>
      <c r="F48" s="19"/>
      <c r="G48" s="19"/>
      <c r="H48" s="46"/>
      <c r="J48" s="19"/>
      <c r="K48" s="19"/>
      <c r="L48" s="19"/>
      <c r="M48" s="46"/>
    </row>
    <row r="49" spans="1:13" ht="12.75">
      <c r="A49" s="19" t="s">
        <v>236</v>
      </c>
      <c r="B49" s="19"/>
      <c r="C49" s="19"/>
      <c r="D49" s="19"/>
      <c r="E49" s="19"/>
      <c r="F49" s="19"/>
      <c r="G49" s="19"/>
      <c r="H49" s="46"/>
      <c r="J49" s="19"/>
      <c r="K49" s="19"/>
      <c r="L49" s="19"/>
      <c r="M49" s="46"/>
    </row>
    <row r="50" spans="1:13" ht="12.75">
      <c r="A50" s="19" t="s">
        <v>7</v>
      </c>
      <c r="B50" s="19" t="s">
        <v>22</v>
      </c>
      <c r="C50" s="19"/>
      <c r="D50" s="19"/>
      <c r="E50" s="157">
        <f>+Notes!G267</f>
        <v>-0.06739130434782609</v>
      </c>
      <c r="F50" s="19" t="s">
        <v>105</v>
      </c>
      <c r="G50" s="98">
        <f>Notes!$H$267</f>
        <v>-2.9276355131587177</v>
      </c>
      <c r="H50" s="46" t="s">
        <v>207</v>
      </c>
      <c r="I50" s="19"/>
      <c r="J50" s="157">
        <f>Notes!$I$267</f>
        <v>1.4695652173913043</v>
      </c>
      <c r="K50" s="19" t="s">
        <v>105</v>
      </c>
      <c r="L50" s="98">
        <f>Notes!$J$267</f>
        <v>-5.312768813597104</v>
      </c>
      <c r="M50" s="46" t="s">
        <v>207</v>
      </c>
    </row>
    <row r="51" spans="1:12" ht="12.75">
      <c r="A51" s="19"/>
      <c r="B51" s="19"/>
      <c r="C51" s="19"/>
      <c r="D51" s="19"/>
      <c r="E51" s="19"/>
      <c r="F51" s="19"/>
      <c r="G51" s="19"/>
      <c r="H51" s="46"/>
      <c r="J51" s="19"/>
      <c r="K51" s="19"/>
      <c r="L51" s="19"/>
    </row>
    <row r="52" spans="1:12" ht="12.75">
      <c r="A52" s="19" t="s">
        <v>8</v>
      </c>
      <c r="B52" s="19" t="s">
        <v>23</v>
      </c>
      <c r="C52" s="19"/>
      <c r="D52" s="19"/>
      <c r="E52" s="158" t="s">
        <v>92</v>
      </c>
      <c r="F52" s="19"/>
      <c r="G52" s="44" t="s">
        <v>92</v>
      </c>
      <c r="H52" s="19"/>
      <c r="J52" s="158" t="s">
        <v>92</v>
      </c>
      <c r="K52" s="19"/>
      <c r="L52" s="44" t="s">
        <v>92</v>
      </c>
    </row>
    <row r="53" spans="1:10" ht="12.75">
      <c r="A53" s="19"/>
      <c r="B53" s="19"/>
      <c r="C53" s="19"/>
      <c r="D53" s="19"/>
      <c r="E53" s="19"/>
      <c r="F53" s="19"/>
      <c r="G53" s="19"/>
      <c r="H53" s="19"/>
      <c r="J53" s="19"/>
    </row>
    <row r="54" spans="1:8" ht="12.75">
      <c r="A54" s="19" t="s">
        <v>18</v>
      </c>
      <c r="B54" s="19"/>
      <c r="C54" s="19"/>
      <c r="D54" s="19"/>
      <c r="E54" s="19"/>
      <c r="F54" s="19"/>
      <c r="G54" s="19"/>
      <c r="H54" s="19"/>
    </row>
    <row r="55" spans="1:8" ht="12.75">
      <c r="A55" s="19"/>
      <c r="B55" s="19"/>
      <c r="C55" s="19"/>
      <c r="D55" s="19"/>
      <c r="E55" s="19"/>
      <c r="F55" s="19"/>
      <c r="G55" s="19"/>
      <c r="H55" s="19"/>
    </row>
    <row r="56" spans="1:8" ht="12.75">
      <c r="A56" s="19" t="s">
        <v>105</v>
      </c>
      <c r="B56" s="19" t="s">
        <v>231</v>
      </c>
      <c r="C56" s="19"/>
      <c r="D56" s="19"/>
      <c r="E56" s="19"/>
      <c r="F56" s="19"/>
      <c r="G56" s="19"/>
      <c r="H56" s="19"/>
    </row>
    <row r="57" spans="1:8" ht="12.75">
      <c r="A57" s="19" t="s">
        <v>207</v>
      </c>
      <c r="B57" s="19" t="s">
        <v>264</v>
      </c>
      <c r="C57" s="19"/>
      <c r="D57" s="19"/>
      <c r="E57" s="19"/>
      <c r="F57" s="19"/>
      <c r="G57" s="19"/>
      <c r="H57" s="19"/>
    </row>
    <row r="58" spans="1:5" ht="12.75">
      <c r="A58" s="41"/>
      <c r="B58" s="41"/>
      <c r="C58" s="41"/>
      <c r="D58" s="41"/>
      <c r="E58" s="41"/>
    </row>
    <row r="59" spans="1:8" ht="12.75">
      <c r="A59" s="188" t="s">
        <v>158</v>
      </c>
      <c r="B59" s="188"/>
      <c r="C59" s="188"/>
      <c r="D59" s="188"/>
      <c r="E59" s="188"/>
      <c r="F59" s="188"/>
      <c r="G59" s="188"/>
      <c r="H59" s="188"/>
    </row>
    <row r="60" spans="1:8" ht="12.75">
      <c r="A60" s="188" t="s">
        <v>203</v>
      </c>
      <c r="B60" s="188"/>
      <c r="C60" s="188"/>
      <c r="D60" s="188"/>
      <c r="E60" s="188"/>
      <c r="F60" s="188"/>
      <c r="G60" s="188"/>
      <c r="H60" s="62"/>
    </row>
  </sheetData>
  <sheetProtection/>
  <mergeCells count="10">
    <mergeCell ref="A60:G60"/>
    <mergeCell ref="A1:H1"/>
    <mergeCell ref="A3:H3"/>
    <mergeCell ref="A4:H4"/>
    <mergeCell ref="A6:H6"/>
    <mergeCell ref="A2:H2"/>
    <mergeCell ref="A59:H59"/>
    <mergeCell ref="A5:H5"/>
    <mergeCell ref="E9:G9"/>
    <mergeCell ref="A7:H7"/>
  </mergeCells>
  <printOptions/>
  <pageMargins left="0.5" right="0" top="0.5" bottom="0" header="0" footer="0"/>
  <pageSetup fitToHeight="1"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workbookViewId="0" topLeftCell="A30">
      <selection activeCell="C42" sqref="C42"/>
    </sheetView>
  </sheetViews>
  <sheetFormatPr defaultColWidth="9.33203125" defaultRowHeight="12.75"/>
  <cols>
    <col min="1" max="1" width="3.83203125" style="9" customWidth="1"/>
    <col min="2" max="2" width="4.66015625" style="9" customWidth="1"/>
    <col min="3" max="3" width="61.16015625" style="9" customWidth="1"/>
    <col min="4" max="4" width="18.66015625" style="9" customWidth="1"/>
    <col min="5" max="5" width="2.33203125" style="9" customWidth="1"/>
    <col min="6" max="6" width="18.83203125" style="9" customWidth="1"/>
    <col min="7" max="7" width="10.5" style="9" bestFit="1" customWidth="1"/>
    <col min="8" max="8" width="9.33203125" style="9" customWidth="1"/>
    <col min="9" max="9" width="8.83203125" style="9" customWidth="1"/>
    <col min="10" max="16384" width="9.33203125" style="9" customWidth="1"/>
  </cols>
  <sheetData>
    <row r="1" spans="1:6" ht="19.5" customHeight="1">
      <c r="A1" s="199" t="str">
        <f>+'Income Statements'!A1:H1</f>
        <v>LITESPEED EDUCATION TECHNOLOGIES BERHAD</v>
      </c>
      <c r="B1" s="199"/>
      <c r="C1" s="199"/>
      <c r="D1" s="199"/>
      <c r="E1" s="199"/>
      <c r="F1" s="199"/>
    </row>
    <row r="2" spans="1:11" ht="13.5" customHeight="1">
      <c r="A2" s="192"/>
      <c r="B2" s="192"/>
      <c r="C2" s="192"/>
      <c r="D2" s="192"/>
      <c r="E2" s="192"/>
      <c r="F2" s="192"/>
      <c r="G2" s="31"/>
      <c r="H2" s="31"/>
      <c r="I2" s="31"/>
      <c r="J2" s="31"/>
      <c r="K2" s="31"/>
    </row>
    <row r="3" spans="1:6" ht="9.75" customHeight="1">
      <c r="A3" s="190" t="str">
        <f>+'Income Statements'!A3:H3</f>
        <v>Company's No. 646756-X</v>
      </c>
      <c r="B3" s="190"/>
      <c r="C3" s="190"/>
      <c r="D3" s="190"/>
      <c r="E3" s="190"/>
      <c r="F3" s="190"/>
    </row>
    <row r="4" spans="1:6" ht="9.75" customHeight="1">
      <c r="A4" s="190" t="s">
        <v>12</v>
      </c>
      <c r="B4" s="190"/>
      <c r="C4" s="190"/>
      <c r="D4" s="190"/>
      <c r="E4" s="190"/>
      <c r="F4" s="190"/>
    </row>
    <row r="5" spans="1:6" ht="19.5" customHeight="1">
      <c r="A5" s="193" t="str">
        <f>+'Income Statements'!A5:H5</f>
        <v>Quarterly report on results for the 2nd quarter ended 31.10.2006</v>
      </c>
      <c r="B5" s="193"/>
      <c r="C5" s="193"/>
      <c r="D5" s="193"/>
      <c r="E5" s="193"/>
      <c r="F5" s="193"/>
    </row>
    <row r="6" spans="1:6" ht="19.5" customHeight="1" thickBot="1">
      <c r="A6" s="196" t="s">
        <v>147</v>
      </c>
      <c r="B6" s="196"/>
      <c r="C6" s="196"/>
      <c r="D6" s="196"/>
      <c r="E6" s="196"/>
      <c r="F6" s="196"/>
    </row>
    <row r="7" spans="1:6" ht="20.25" customHeight="1">
      <c r="A7" s="195" t="s">
        <v>18</v>
      </c>
      <c r="B7" s="195"/>
      <c r="C7" s="195"/>
      <c r="D7" s="195"/>
      <c r="E7" s="195"/>
      <c r="F7" s="195"/>
    </row>
    <row r="8" spans="1:6" ht="15.75" customHeight="1">
      <c r="A8" s="7"/>
      <c r="B8" s="7"/>
      <c r="C8" s="7"/>
      <c r="D8" s="73" t="s">
        <v>213</v>
      </c>
      <c r="E8" s="7"/>
      <c r="F8" s="73" t="s">
        <v>214</v>
      </c>
    </row>
    <row r="9" spans="1:6" ht="38.25">
      <c r="A9" s="11"/>
      <c r="B9" s="13"/>
      <c r="C9" s="13"/>
      <c r="D9" s="2" t="s">
        <v>10</v>
      </c>
      <c r="E9" s="2"/>
      <c r="F9" s="108" t="s">
        <v>11</v>
      </c>
    </row>
    <row r="10" spans="1:6" ht="15" customHeight="1">
      <c r="A10" s="11"/>
      <c r="B10" s="13"/>
      <c r="C10" s="13"/>
      <c r="D10" s="4" t="s">
        <v>257</v>
      </c>
      <c r="E10" s="4"/>
      <c r="F10" s="109" t="s">
        <v>190</v>
      </c>
    </row>
    <row r="11" spans="1:6" ht="15" customHeight="1">
      <c r="A11" s="11"/>
      <c r="B11" s="13"/>
      <c r="C11" s="13"/>
      <c r="D11" s="1" t="s">
        <v>20</v>
      </c>
      <c r="E11" s="1"/>
      <c r="F11" s="71" t="s">
        <v>20</v>
      </c>
    </row>
    <row r="12" spans="1:9" ht="15" customHeight="1">
      <c r="A12" s="11" t="s">
        <v>18</v>
      </c>
      <c r="B12" s="13" t="s">
        <v>128</v>
      </c>
      <c r="C12" s="13"/>
      <c r="D12" s="14" t="s">
        <v>18</v>
      </c>
      <c r="E12" s="20"/>
      <c r="F12" s="135" t="s">
        <v>18</v>
      </c>
      <c r="I12" s="48"/>
    </row>
    <row r="13" spans="1:9" ht="15" customHeight="1">
      <c r="A13" s="11"/>
      <c r="B13" s="49"/>
      <c r="C13" s="59" t="s">
        <v>197</v>
      </c>
      <c r="D13" s="33">
        <v>388</v>
      </c>
      <c r="E13" s="20"/>
      <c r="F13" s="136">
        <f>489066/1000</f>
        <v>489.066</v>
      </c>
      <c r="G13" s="57"/>
      <c r="I13" s="48"/>
    </row>
    <row r="14" spans="1:9" ht="15" customHeight="1">
      <c r="A14" s="11"/>
      <c r="B14" s="49"/>
      <c r="C14" s="59" t="s">
        <v>129</v>
      </c>
      <c r="D14" s="21">
        <v>4648</v>
      </c>
      <c r="E14" s="20"/>
      <c r="F14" s="137">
        <f>3930191/1000</f>
        <v>3930.191</v>
      </c>
      <c r="G14" s="57"/>
      <c r="I14" s="48"/>
    </row>
    <row r="15" spans="1:9" ht="15" customHeight="1">
      <c r="A15" s="11"/>
      <c r="B15" s="49"/>
      <c r="C15" s="59" t="s">
        <v>130</v>
      </c>
      <c r="D15" s="21">
        <v>0</v>
      </c>
      <c r="E15" s="20"/>
      <c r="F15" s="137">
        <f>29530/1000</f>
        <v>29.53</v>
      </c>
      <c r="G15" s="57"/>
      <c r="I15" s="48"/>
    </row>
    <row r="16" spans="1:9" ht="15" customHeight="1">
      <c r="A16" s="11"/>
      <c r="B16" s="49"/>
      <c r="C16" s="59"/>
      <c r="D16" s="22">
        <f>SUM(D13:D15)</f>
        <v>5036</v>
      </c>
      <c r="E16" s="20"/>
      <c r="F16" s="63">
        <f>SUM(F13:F15)</f>
        <v>4448.786999999999</v>
      </c>
      <c r="G16" s="57"/>
      <c r="I16" s="48"/>
    </row>
    <row r="17" spans="1:9" ht="15" customHeight="1">
      <c r="A17" s="11"/>
      <c r="B17" s="49"/>
      <c r="C17" s="60"/>
      <c r="D17" s="14"/>
      <c r="E17" s="20"/>
      <c r="F17" s="138"/>
      <c r="G17" s="57"/>
      <c r="I17" s="48"/>
    </row>
    <row r="18" spans="1:9" ht="15" customHeight="1">
      <c r="A18" s="11" t="s">
        <v>18</v>
      </c>
      <c r="B18" s="13" t="s">
        <v>25</v>
      </c>
      <c r="C18" s="13"/>
      <c r="D18" s="29"/>
      <c r="E18" s="20"/>
      <c r="F18" s="139"/>
      <c r="G18" s="57"/>
      <c r="I18" s="48"/>
    </row>
    <row r="19" spans="1:9" ht="15" customHeight="1">
      <c r="A19" s="11"/>
      <c r="B19" s="13"/>
      <c r="C19" s="13" t="s">
        <v>131</v>
      </c>
      <c r="D19" s="33">
        <v>4893</v>
      </c>
      <c r="E19" s="20"/>
      <c r="F19" s="136">
        <f>4548486/1000</f>
        <v>4548.486</v>
      </c>
      <c r="G19" s="57"/>
      <c r="I19" s="35"/>
    </row>
    <row r="20" spans="1:9" ht="15" customHeight="1">
      <c r="A20" s="11"/>
      <c r="B20" s="13"/>
      <c r="C20" s="13" t="s">
        <v>132</v>
      </c>
      <c r="D20" s="21">
        <v>1357</v>
      </c>
      <c r="E20" s="20"/>
      <c r="F20" s="137">
        <f>170924/1000</f>
        <v>170.924</v>
      </c>
      <c r="G20" s="57"/>
      <c r="I20" s="35"/>
    </row>
    <row r="21" spans="1:9" ht="15" customHeight="1">
      <c r="A21" s="11"/>
      <c r="B21" s="13"/>
      <c r="C21" s="13" t="s">
        <v>192</v>
      </c>
      <c r="D21" s="21">
        <v>223</v>
      </c>
      <c r="E21" s="20"/>
      <c r="F21" s="137">
        <f>129629/1000</f>
        <v>129.629</v>
      </c>
      <c r="G21" s="57"/>
      <c r="I21" s="35"/>
    </row>
    <row r="22" spans="1:9" ht="15" customHeight="1">
      <c r="A22" s="11"/>
      <c r="B22" s="13"/>
      <c r="C22" s="13" t="s">
        <v>216</v>
      </c>
      <c r="D22" s="21">
        <v>0</v>
      </c>
      <c r="E22" s="20"/>
      <c r="F22" s="137">
        <f>4000000/1000</f>
        <v>4000</v>
      </c>
      <c r="G22" s="57"/>
      <c r="I22" s="35"/>
    </row>
    <row r="23" spans="1:9" ht="15" customHeight="1">
      <c r="A23" s="11"/>
      <c r="B23" s="13"/>
      <c r="C23" s="13" t="s">
        <v>133</v>
      </c>
      <c r="D23" s="21">
        <v>10370</v>
      </c>
      <c r="E23" s="20"/>
      <c r="F23" s="137">
        <f>6271858/1000</f>
        <v>6271.858</v>
      </c>
      <c r="G23" s="57"/>
      <c r="I23" s="35"/>
    </row>
    <row r="24" spans="1:9" ht="15" customHeight="1">
      <c r="A24" s="11"/>
      <c r="B24" s="13"/>
      <c r="C24" s="13" t="s">
        <v>61</v>
      </c>
      <c r="D24" s="21">
        <v>4082</v>
      </c>
      <c r="F24" s="140">
        <f>2828706/1000</f>
        <v>2828.706</v>
      </c>
      <c r="G24" s="57"/>
      <c r="I24" s="35"/>
    </row>
    <row r="25" spans="1:9" ht="15" customHeight="1">
      <c r="A25" s="11"/>
      <c r="B25" s="13"/>
      <c r="C25" s="13"/>
      <c r="D25" s="22">
        <f>SUM(D19:D24)</f>
        <v>20925</v>
      </c>
      <c r="E25" s="20"/>
      <c r="F25" s="63">
        <f>SUM(F19:F24)</f>
        <v>17949.603000000003</v>
      </c>
      <c r="G25" s="57"/>
      <c r="I25" s="35"/>
    </row>
    <row r="26" spans="1:9" ht="15" customHeight="1">
      <c r="A26" s="11" t="s">
        <v>18</v>
      </c>
      <c r="B26" s="13" t="s">
        <v>26</v>
      </c>
      <c r="C26" s="13"/>
      <c r="D26" s="30"/>
      <c r="E26" s="20"/>
      <c r="F26" s="141"/>
      <c r="G26" s="57"/>
      <c r="I26" s="35"/>
    </row>
    <row r="27" spans="1:9" ht="15" customHeight="1">
      <c r="A27" s="11"/>
      <c r="B27" s="13"/>
      <c r="C27" s="13" t="s">
        <v>134</v>
      </c>
      <c r="D27" s="50">
        <v>1471</v>
      </c>
      <c r="E27" s="20" t="s">
        <v>18</v>
      </c>
      <c r="F27" s="136">
        <f>1181418/1000</f>
        <v>1181.418</v>
      </c>
      <c r="G27" s="57"/>
      <c r="I27" s="35"/>
    </row>
    <row r="28" spans="1:9" ht="15" customHeight="1">
      <c r="A28" s="11"/>
      <c r="B28" s="13"/>
      <c r="C28" s="13" t="s">
        <v>271</v>
      </c>
      <c r="D28" s="153">
        <v>263</v>
      </c>
      <c r="E28" s="20"/>
      <c r="F28" s="137">
        <v>0</v>
      </c>
      <c r="G28" s="57"/>
      <c r="I28" s="35"/>
    </row>
    <row r="29" spans="1:9" ht="15" customHeight="1">
      <c r="A29" s="11"/>
      <c r="B29" s="13"/>
      <c r="C29" s="13" t="s">
        <v>230</v>
      </c>
      <c r="D29" s="21">
        <v>1583</v>
      </c>
      <c r="E29" s="20"/>
      <c r="F29" s="137">
        <f>576101/1000</f>
        <v>576.101</v>
      </c>
      <c r="G29" s="57"/>
      <c r="I29" s="35"/>
    </row>
    <row r="30" spans="1:9" ht="15" customHeight="1">
      <c r="A30" s="11"/>
      <c r="B30" s="13"/>
      <c r="C30" s="13" t="s">
        <v>198</v>
      </c>
      <c r="D30" s="21">
        <v>23.993171154</v>
      </c>
      <c r="E30" s="20"/>
      <c r="F30" s="137">
        <f>23982/1000</f>
        <v>23.982</v>
      </c>
      <c r="G30" s="57"/>
      <c r="I30" s="35"/>
    </row>
    <row r="31" spans="1:7" ht="15" customHeight="1">
      <c r="A31" s="11"/>
      <c r="B31" s="13"/>
      <c r="C31" s="61"/>
      <c r="D31" s="63">
        <f>SUM(D27:D30)</f>
        <v>3340.993171154</v>
      </c>
      <c r="E31" s="20"/>
      <c r="F31" s="63">
        <f>SUM(F27:F30)</f>
        <v>1781.5009999999997</v>
      </c>
      <c r="G31" s="57"/>
    </row>
    <row r="32" spans="1:7" ht="15" customHeight="1">
      <c r="A32" s="11"/>
      <c r="B32" s="13"/>
      <c r="C32" s="13"/>
      <c r="D32" s="14"/>
      <c r="E32" s="20"/>
      <c r="F32" s="138"/>
      <c r="G32" s="57"/>
    </row>
    <row r="33" spans="1:7" ht="15" customHeight="1">
      <c r="A33" s="11" t="s">
        <v>18</v>
      </c>
      <c r="B33" s="13" t="s">
        <v>28</v>
      </c>
      <c r="C33" s="13"/>
      <c r="D33" s="14">
        <f>+D25-D31</f>
        <v>17584.006828846</v>
      </c>
      <c r="E33" s="20"/>
      <c r="F33" s="138">
        <f>+F25-F31</f>
        <v>16168.102000000003</v>
      </c>
      <c r="G33" s="57"/>
    </row>
    <row r="34" spans="1:7" ht="15" customHeight="1">
      <c r="A34" s="11"/>
      <c r="B34" s="13"/>
      <c r="C34" s="13"/>
      <c r="D34" s="14"/>
      <c r="E34" s="20"/>
      <c r="F34" s="138"/>
      <c r="G34" s="57"/>
    </row>
    <row r="35" spans="1:7" ht="15" customHeight="1" thickBot="1">
      <c r="A35" s="11"/>
      <c r="B35" s="13"/>
      <c r="C35" s="13"/>
      <c r="D35" s="23">
        <f>D16+D33</f>
        <v>22620.006828846</v>
      </c>
      <c r="E35" s="20"/>
      <c r="F35" s="142">
        <f>F16+F33</f>
        <v>20616.889000000003</v>
      </c>
      <c r="G35" s="57"/>
    </row>
    <row r="36" spans="1:7" ht="15" customHeight="1" thickTop="1">
      <c r="A36" s="11"/>
      <c r="B36" s="13"/>
      <c r="C36" s="13"/>
      <c r="D36" s="14"/>
      <c r="E36" s="20"/>
      <c r="F36" s="138"/>
      <c r="G36" s="57"/>
    </row>
    <row r="37" spans="1:7" ht="15" customHeight="1">
      <c r="A37" s="11" t="s">
        <v>18</v>
      </c>
      <c r="B37" s="13" t="s">
        <v>27</v>
      </c>
      <c r="C37" s="13"/>
      <c r="D37" s="33"/>
      <c r="E37" s="20"/>
      <c r="F37" s="136"/>
      <c r="G37" s="57"/>
    </row>
    <row r="38" spans="1:7" ht="15" customHeight="1">
      <c r="A38" s="11"/>
      <c r="B38" s="13"/>
      <c r="C38" s="13" t="s">
        <v>199</v>
      </c>
      <c r="D38" s="21">
        <v>13800</v>
      </c>
      <c r="E38" s="20"/>
      <c r="F38" s="137">
        <f>13800000/1000</f>
        <v>13800</v>
      </c>
      <c r="G38" s="57"/>
    </row>
    <row r="39" spans="1:7" ht="15" customHeight="1">
      <c r="A39" s="11"/>
      <c r="B39" s="13"/>
      <c r="C39" s="13" t="s">
        <v>135</v>
      </c>
      <c r="D39" s="21">
        <v>10355</v>
      </c>
      <c r="E39" s="20"/>
      <c r="F39" s="137">
        <f>10355070/1000</f>
        <v>10355.07</v>
      </c>
      <c r="G39" s="57"/>
    </row>
    <row r="40" spans="1:7" ht="15" customHeight="1">
      <c r="A40" s="11"/>
      <c r="B40" s="13" t="s">
        <v>18</v>
      </c>
      <c r="C40" s="13" t="s">
        <v>220</v>
      </c>
      <c r="D40" s="21">
        <v>-4289</v>
      </c>
      <c r="E40" s="20"/>
      <c r="F40" s="137">
        <f>-6316731/1000</f>
        <v>-6316.731</v>
      </c>
      <c r="G40" s="57"/>
    </row>
    <row r="41" spans="1:7" ht="15" customHeight="1">
      <c r="A41" s="11"/>
      <c r="B41" s="13" t="s">
        <v>18</v>
      </c>
      <c r="C41" s="13" t="s">
        <v>127</v>
      </c>
      <c r="D41" s="21">
        <v>2754</v>
      </c>
      <c r="E41" s="20"/>
      <c r="F41" s="137">
        <f>2778550/1000</f>
        <v>2778.55</v>
      </c>
      <c r="G41" s="57"/>
    </row>
    <row r="42" spans="1:7" ht="15" customHeight="1">
      <c r="A42" s="11"/>
      <c r="B42" s="13" t="s">
        <v>162</v>
      </c>
      <c r="C42" s="13"/>
      <c r="D42" s="22">
        <f>SUM(D37:D41)</f>
        <v>22620</v>
      </c>
      <c r="E42" s="20"/>
      <c r="F42" s="63">
        <f>SUM(F37:F41)</f>
        <v>20616.889</v>
      </c>
      <c r="G42" s="57"/>
    </row>
    <row r="43" spans="1:7" ht="15" customHeight="1">
      <c r="A43" s="11"/>
      <c r="B43" s="13"/>
      <c r="C43" s="13"/>
      <c r="D43" s="20"/>
      <c r="E43" s="20"/>
      <c r="F43" s="138"/>
      <c r="G43" s="57"/>
    </row>
    <row r="44" spans="1:7" ht="15" customHeight="1">
      <c r="A44" s="11"/>
      <c r="B44" s="3" t="s">
        <v>18</v>
      </c>
      <c r="C44" s="13"/>
      <c r="D44" s="14" t="s">
        <v>18</v>
      </c>
      <c r="E44" s="20" t="s">
        <v>18</v>
      </c>
      <c r="F44" s="138" t="s">
        <v>18</v>
      </c>
      <c r="G44" s="57"/>
    </row>
    <row r="45" spans="1:6" ht="15" customHeight="1" thickBot="1">
      <c r="A45" s="11"/>
      <c r="B45" s="13"/>
      <c r="C45" s="13"/>
      <c r="D45" s="51">
        <f>+D42</f>
        <v>22620</v>
      </c>
      <c r="E45" s="20"/>
      <c r="F45" s="143">
        <f>+F42</f>
        <v>20616.889</v>
      </c>
    </row>
    <row r="46" spans="1:6" ht="15" customHeight="1" thickTop="1">
      <c r="A46" s="11"/>
      <c r="B46" s="13"/>
      <c r="C46" s="13"/>
      <c r="D46" s="20"/>
      <c r="E46" s="20"/>
      <c r="F46" s="138"/>
    </row>
    <row r="47" spans="1:6" ht="15" customHeight="1">
      <c r="A47" s="11"/>
      <c r="B47" s="13"/>
      <c r="C47" s="13"/>
      <c r="D47" s="20"/>
      <c r="E47" s="20"/>
      <c r="F47" s="144"/>
    </row>
    <row r="48" spans="1:7" ht="15" customHeight="1">
      <c r="A48" s="11"/>
      <c r="B48" s="13"/>
      <c r="C48" s="13"/>
      <c r="D48" s="64"/>
      <c r="E48" s="65"/>
      <c r="F48" s="145"/>
      <c r="G48" s="38"/>
    </row>
    <row r="49" spans="1:7" ht="15" customHeight="1">
      <c r="A49" s="11"/>
      <c r="B49" s="13" t="s">
        <v>173</v>
      </c>
      <c r="C49" s="13"/>
      <c r="D49" s="64">
        <f>D42/(138000000/1000)*100</f>
        <v>16.391304347826086</v>
      </c>
      <c r="E49" s="65"/>
      <c r="F49" s="145">
        <f>F42/(138000000/1000)*100</f>
        <v>14.939774637681158</v>
      </c>
      <c r="G49" s="38"/>
    </row>
    <row r="50" spans="1:6" ht="25.5" customHeight="1">
      <c r="A50" s="11"/>
      <c r="F50" s="19"/>
    </row>
    <row r="51" spans="2:5" ht="12.75">
      <c r="B51" s="39" t="s">
        <v>18</v>
      </c>
      <c r="C51" s="9" t="s">
        <v>18</v>
      </c>
      <c r="D51" s="24"/>
      <c r="E51" s="25"/>
    </row>
    <row r="52" spans="1:7" ht="15">
      <c r="A52" s="19"/>
      <c r="B52" s="134"/>
      <c r="C52" s="197"/>
      <c r="D52" s="197"/>
      <c r="E52" s="197"/>
      <c r="F52" s="197"/>
      <c r="G52" s="197"/>
    </row>
    <row r="53" spans="2:7" ht="15" customHeight="1">
      <c r="B53" s="40"/>
      <c r="C53" s="198"/>
      <c r="D53" s="198"/>
      <c r="E53" s="198"/>
      <c r="F53" s="198"/>
      <c r="G53" s="198"/>
    </row>
    <row r="54" spans="3:7" ht="12.75">
      <c r="C54" s="97"/>
      <c r="D54" s="97"/>
      <c r="E54" s="97"/>
      <c r="F54" s="97"/>
      <c r="G54" s="97"/>
    </row>
    <row r="55" spans="1:11" ht="12.75">
      <c r="A55" s="188" t="s">
        <v>159</v>
      </c>
      <c r="B55" s="188"/>
      <c r="C55" s="188"/>
      <c r="D55" s="188"/>
      <c r="E55" s="188"/>
      <c r="F55" s="188"/>
      <c r="G55" s="5"/>
      <c r="H55" s="5"/>
      <c r="I55" s="5"/>
      <c r="J55" s="5"/>
      <c r="K55" s="5"/>
    </row>
    <row r="56" spans="1:11" ht="12.75">
      <c r="A56" s="188" t="s">
        <v>203</v>
      </c>
      <c r="B56" s="188"/>
      <c r="C56" s="188"/>
      <c r="D56" s="188"/>
      <c r="E56" s="188"/>
      <c r="F56" s="188"/>
      <c r="G56" s="5"/>
      <c r="H56" s="5"/>
      <c r="I56" s="5"/>
      <c r="J56" s="5"/>
      <c r="K56" s="5"/>
    </row>
    <row r="60" spans="4:6" ht="12.75">
      <c r="D60" s="34"/>
      <c r="F60" s="34"/>
    </row>
  </sheetData>
  <mergeCells count="11">
    <mergeCell ref="A3:F3"/>
    <mergeCell ref="A1:F1"/>
    <mergeCell ref="A4:F4"/>
    <mergeCell ref="A5:F5"/>
    <mergeCell ref="A2:F2"/>
    <mergeCell ref="A55:F55"/>
    <mergeCell ref="A56:F56"/>
    <mergeCell ref="A7:F7"/>
    <mergeCell ref="A6:F6"/>
    <mergeCell ref="C52:G52"/>
    <mergeCell ref="C53:G53"/>
  </mergeCells>
  <printOptions/>
  <pageMargins left="0.5" right="0" top="0.5" bottom="0" header="0" footer="0"/>
  <pageSetup fitToHeight="1" fitToWidth="1"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workbookViewId="0" topLeftCell="A20">
      <selection activeCell="A43" sqref="A1:M43"/>
    </sheetView>
  </sheetViews>
  <sheetFormatPr defaultColWidth="9.33203125" defaultRowHeight="12.75"/>
  <cols>
    <col min="1" max="3" width="3.83203125" style="9" customWidth="1"/>
    <col min="4" max="4" width="34.33203125" style="9" customWidth="1"/>
    <col min="5" max="5" width="16.66015625" style="9" customWidth="1"/>
    <col min="6" max="6" width="2.33203125" style="9" customWidth="1"/>
    <col min="7" max="7" width="15.83203125" style="9" customWidth="1"/>
    <col min="8" max="8" width="1.83203125" style="9" customWidth="1"/>
    <col min="9" max="9" width="15.83203125" style="9" customWidth="1"/>
    <col min="10" max="10" width="1.83203125" style="9" customWidth="1"/>
    <col min="11" max="11" width="15.83203125" style="9" customWidth="1"/>
    <col min="12" max="12" width="1.83203125" style="9" customWidth="1"/>
    <col min="13" max="13" width="15.83203125" style="9" customWidth="1"/>
    <col min="14" max="14" width="1.66796875" style="9" customWidth="1"/>
    <col min="15" max="15" width="15.5" style="9" customWidth="1"/>
    <col min="16" max="16" width="2.5" style="9" customWidth="1"/>
    <col min="17" max="16384" width="9.33203125" style="9" customWidth="1"/>
  </cols>
  <sheetData>
    <row r="1" spans="1:13" ht="19.5" customHeight="1">
      <c r="A1" s="199" t="str">
        <f>+'Income Statements'!A1:H1</f>
        <v>LITESPEED EDUCATION TECHNOLOGIES BERHAD</v>
      </c>
      <c r="B1" s="199"/>
      <c r="C1" s="199"/>
      <c r="D1" s="199"/>
      <c r="E1" s="199"/>
      <c r="F1" s="199"/>
      <c r="G1" s="199"/>
      <c r="H1" s="199"/>
      <c r="I1" s="199"/>
      <c r="J1" s="199"/>
      <c r="K1" s="199"/>
      <c r="L1" s="199"/>
      <c r="M1" s="199"/>
    </row>
    <row r="2" spans="1:13" ht="12.75" customHeight="1">
      <c r="A2" s="192"/>
      <c r="B2" s="192"/>
      <c r="C2" s="192"/>
      <c r="D2" s="192"/>
      <c r="E2" s="192"/>
      <c r="F2" s="192"/>
      <c r="G2" s="192"/>
      <c r="H2" s="192"/>
      <c r="I2" s="192"/>
      <c r="J2" s="192"/>
      <c r="K2" s="192"/>
      <c r="L2" s="192"/>
      <c r="M2" s="192"/>
    </row>
    <row r="3" spans="1:13" ht="9.75" customHeight="1">
      <c r="A3" s="190" t="str">
        <f>+'Income Statements'!A3:H3</f>
        <v>Company's No. 646756-X</v>
      </c>
      <c r="B3" s="190"/>
      <c r="C3" s="190"/>
      <c r="D3" s="190"/>
      <c r="E3" s="190"/>
      <c r="F3" s="190"/>
      <c r="G3" s="190"/>
      <c r="H3" s="190"/>
      <c r="I3" s="190"/>
      <c r="J3" s="190"/>
      <c r="K3" s="190"/>
      <c r="L3" s="190"/>
      <c r="M3" s="190"/>
    </row>
    <row r="4" spans="1:13" ht="9.75" customHeight="1">
      <c r="A4" s="190" t="s">
        <v>12</v>
      </c>
      <c r="B4" s="190"/>
      <c r="C4" s="190"/>
      <c r="D4" s="190"/>
      <c r="E4" s="190"/>
      <c r="F4" s="190"/>
      <c r="G4" s="190"/>
      <c r="H4" s="190"/>
      <c r="I4" s="190"/>
      <c r="J4" s="190"/>
      <c r="K4" s="190"/>
      <c r="L4" s="190"/>
      <c r="M4" s="190"/>
    </row>
    <row r="5" spans="1:13" ht="19.5" customHeight="1">
      <c r="A5" s="193" t="str">
        <f>+'Income Statements'!A5:H5</f>
        <v>Quarterly report on results for the 2nd quarter ended 31.10.2006</v>
      </c>
      <c r="B5" s="193"/>
      <c r="C5" s="193"/>
      <c r="D5" s="193"/>
      <c r="E5" s="193"/>
      <c r="F5" s="193"/>
      <c r="G5" s="193"/>
      <c r="H5" s="193"/>
      <c r="I5" s="193"/>
      <c r="J5" s="193"/>
      <c r="K5" s="193"/>
      <c r="L5" s="193"/>
      <c r="M5" s="193"/>
    </row>
    <row r="6" spans="1:13" ht="19.5" customHeight="1" thickBot="1">
      <c r="A6" s="191" t="s">
        <v>87</v>
      </c>
      <c r="B6" s="191"/>
      <c r="C6" s="191"/>
      <c r="D6" s="191"/>
      <c r="E6" s="191"/>
      <c r="F6" s="191"/>
      <c r="G6" s="191"/>
      <c r="H6" s="191"/>
      <c r="I6" s="191"/>
      <c r="J6" s="191"/>
      <c r="K6" s="191"/>
      <c r="L6" s="191"/>
      <c r="M6" s="191"/>
    </row>
    <row r="7" spans="1:13" ht="20.25" customHeight="1">
      <c r="A7" s="195" t="s">
        <v>24</v>
      </c>
      <c r="B7" s="195"/>
      <c r="C7" s="195"/>
      <c r="D7" s="195"/>
      <c r="E7" s="195"/>
      <c r="F7" s="195"/>
      <c r="G7" s="195"/>
      <c r="H7" s="195"/>
      <c r="I7" s="195"/>
      <c r="J7" s="195"/>
      <c r="K7" s="195"/>
      <c r="L7" s="195"/>
      <c r="M7" s="195"/>
    </row>
    <row r="8" spans="1:13" ht="20.25" customHeight="1">
      <c r="A8" s="6"/>
      <c r="B8" s="6"/>
      <c r="C8" s="6"/>
      <c r="D8" s="6"/>
      <c r="E8" s="6"/>
      <c r="F8" s="6"/>
      <c r="G8" s="6"/>
      <c r="H8" s="6"/>
      <c r="I8" s="6"/>
      <c r="J8" s="6"/>
      <c r="K8" s="6"/>
      <c r="L8" s="6"/>
      <c r="M8" s="6"/>
    </row>
    <row r="9" spans="1:13" ht="48" customHeight="1">
      <c r="A9" s="11"/>
      <c r="B9" s="11"/>
      <c r="C9" s="13"/>
      <c r="D9" s="13"/>
      <c r="E9" s="2" t="s">
        <v>13</v>
      </c>
      <c r="F9" s="2"/>
      <c r="G9" s="2" t="s">
        <v>126</v>
      </c>
      <c r="I9" s="2" t="s">
        <v>127</v>
      </c>
      <c r="K9" s="2" t="s">
        <v>85</v>
      </c>
      <c r="L9" s="2"/>
      <c r="M9" s="2" t="s">
        <v>29</v>
      </c>
    </row>
    <row r="10" spans="2:13" ht="15" customHeight="1">
      <c r="B10" s="11"/>
      <c r="C10" s="13"/>
      <c r="D10" s="13"/>
      <c r="E10" s="1" t="s">
        <v>20</v>
      </c>
      <c r="F10" s="1"/>
      <c r="G10" s="1" t="s">
        <v>20</v>
      </c>
      <c r="I10" s="1" t="s">
        <v>20</v>
      </c>
      <c r="K10" s="1" t="s">
        <v>20</v>
      </c>
      <c r="L10" s="1"/>
      <c r="M10" s="1" t="s">
        <v>20</v>
      </c>
    </row>
    <row r="11" spans="1:4" ht="12.75">
      <c r="A11" s="69" t="s">
        <v>267</v>
      </c>
      <c r="B11" s="19"/>
      <c r="C11" s="19"/>
      <c r="D11" s="19"/>
    </row>
    <row r="12" spans="1:13" ht="12.75">
      <c r="A12" s="19"/>
      <c r="B12" s="19"/>
      <c r="C12" s="19"/>
      <c r="D12" s="19"/>
      <c r="E12" s="19"/>
      <c r="F12" s="19"/>
      <c r="G12" s="19"/>
      <c r="H12" s="19"/>
      <c r="I12" s="19"/>
      <c r="J12" s="19"/>
      <c r="K12" s="19"/>
      <c r="L12" s="19"/>
      <c r="M12" s="19"/>
    </row>
    <row r="13" spans="1:13" ht="12.75">
      <c r="A13" s="19" t="s">
        <v>204</v>
      </c>
      <c r="B13" s="19"/>
      <c r="C13" s="19"/>
      <c r="D13" s="19"/>
      <c r="E13" s="66">
        <v>13800</v>
      </c>
      <c r="F13" s="67"/>
      <c r="G13" s="68">
        <v>10355</v>
      </c>
      <c r="H13" s="68"/>
      <c r="I13" s="68">
        <v>2779</v>
      </c>
      <c r="J13" s="19"/>
      <c r="K13" s="66">
        <v>-6317</v>
      </c>
      <c r="L13" s="67"/>
      <c r="M13" s="66">
        <f>SUM(E13:K13)</f>
        <v>20617</v>
      </c>
    </row>
    <row r="14" spans="1:13" ht="12.75">
      <c r="A14" s="19"/>
      <c r="B14" s="19"/>
      <c r="C14" s="19"/>
      <c r="D14" s="19"/>
      <c r="E14" s="66"/>
      <c r="F14" s="67"/>
      <c r="G14" s="19"/>
      <c r="H14" s="19"/>
      <c r="I14" s="19"/>
      <c r="J14" s="19"/>
      <c r="K14" s="66"/>
      <c r="L14" s="67"/>
      <c r="M14" s="66"/>
    </row>
    <row r="15" spans="1:22" ht="12.75">
      <c r="A15" s="19" t="s">
        <v>156</v>
      </c>
      <c r="B15" s="19"/>
      <c r="C15" s="19"/>
      <c r="D15" s="19"/>
      <c r="E15" s="66">
        <v>0</v>
      </c>
      <c r="F15" s="67"/>
      <c r="G15" s="66">
        <v>0</v>
      </c>
      <c r="H15" s="19"/>
      <c r="I15" s="79">
        <v>-25</v>
      </c>
      <c r="J15" s="19"/>
      <c r="K15" s="66">
        <v>0</v>
      </c>
      <c r="L15" s="67"/>
      <c r="M15" s="66">
        <f>SUM(E15:K15)</f>
        <v>-25</v>
      </c>
      <c r="N15" s="19"/>
      <c r="O15" s="19"/>
      <c r="P15" s="19"/>
      <c r="Q15" s="19"/>
      <c r="R15" s="19"/>
      <c r="S15" s="19"/>
      <c r="T15" s="19"/>
      <c r="U15" s="19"/>
      <c r="V15" s="19"/>
    </row>
    <row r="16" spans="1:13" ht="12.75">
      <c r="A16" s="19"/>
      <c r="B16" s="19"/>
      <c r="C16" s="19"/>
      <c r="D16" s="19"/>
      <c r="E16" s="66"/>
      <c r="F16" s="67"/>
      <c r="G16" s="19"/>
      <c r="H16" s="19"/>
      <c r="I16" s="19"/>
      <c r="J16" s="19"/>
      <c r="K16" s="66"/>
      <c r="L16" s="67"/>
      <c r="M16" s="66"/>
    </row>
    <row r="17" spans="1:13" ht="12.75">
      <c r="A17" s="19" t="s">
        <v>265</v>
      </c>
      <c r="B17" s="19"/>
      <c r="C17" s="19"/>
      <c r="D17" s="19"/>
      <c r="E17" s="66">
        <v>0</v>
      </c>
      <c r="F17" s="67"/>
      <c r="G17" s="66">
        <v>0</v>
      </c>
      <c r="H17" s="19"/>
      <c r="I17" s="66">
        <v>0</v>
      </c>
      <c r="J17" s="19"/>
      <c r="K17" s="66">
        <f>'Income Statements'!$J$42</f>
        <v>2028</v>
      </c>
      <c r="L17" s="67"/>
      <c r="M17" s="66">
        <f>+SUM(E17:K17)</f>
        <v>2028</v>
      </c>
    </row>
    <row r="18" spans="1:13" ht="12.75">
      <c r="A18" s="19"/>
      <c r="B18" s="19"/>
      <c r="C18" s="19"/>
      <c r="D18" s="19"/>
      <c r="E18" s="155"/>
      <c r="F18" s="154"/>
      <c r="G18" s="161"/>
      <c r="H18" s="19"/>
      <c r="I18" s="161"/>
      <c r="J18" s="19"/>
      <c r="K18" s="155"/>
      <c r="L18" s="67"/>
      <c r="M18" s="155"/>
    </row>
    <row r="19" spans="1:13" ht="12.75">
      <c r="A19" s="19"/>
      <c r="B19" s="19"/>
      <c r="C19" s="19"/>
      <c r="D19" s="19"/>
      <c r="E19" s="66"/>
      <c r="F19" s="66"/>
      <c r="G19" s="66"/>
      <c r="H19" s="66"/>
      <c r="I19" s="66"/>
      <c r="J19" s="19"/>
      <c r="K19" s="66"/>
      <c r="L19" s="67"/>
      <c r="M19" s="66"/>
    </row>
    <row r="20" spans="1:13" ht="13.5" thickBot="1">
      <c r="A20" s="19" t="s">
        <v>266</v>
      </c>
      <c r="B20" s="19"/>
      <c r="C20" s="19"/>
      <c r="D20" s="19"/>
      <c r="E20" s="156">
        <f>+SUM(E13:E17)</f>
        <v>13800</v>
      </c>
      <c r="F20" s="52">
        <f>+SUM(F13:F17)</f>
        <v>0</v>
      </c>
      <c r="G20" s="156">
        <f>+SUM(G13:G17)</f>
        <v>10355</v>
      </c>
      <c r="H20" s="156">
        <f>+SUM(H13:H17)</f>
        <v>0</v>
      </c>
      <c r="I20" s="156">
        <f>+SUM(I13:I17)</f>
        <v>2754</v>
      </c>
      <c r="J20" s="19"/>
      <c r="K20" s="156">
        <f>+SUM(K13:K17)</f>
        <v>-4289</v>
      </c>
      <c r="L20" s="67"/>
      <c r="M20" s="156">
        <f>+SUM(M13:M17)</f>
        <v>22620</v>
      </c>
    </row>
    <row r="21" spans="1:13" ht="13.5" thickTop="1">
      <c r="A21" s="19"/>
      <c r="B21" s="19"/>
      <c r="C21" s="19"/>
      <c r="D21" s="19"/>
      <c r="E21" s="19"/>
      <c r="F21" s="19"/>
      <c r="G21" s="19"/>
      <c r="H21" s="19"/>
      <c r="I21" s="19"/>
      <c r="J21" s="19"/>
      <c r="K21" s="19"/>
      <c r="L21" s="19"/>
      <c r="M21" s="19"/>
    </row>
    <row r="22" spans="1:13" ht="12.75">
      <c r="A22" s="202"/>
      <c r="B22" s="203"/>
      <c r="C22" s="203"/>
      <c r="D22" s="203"/>
      <c r="E22" s="203"/>
      <c r="F22" s="203"/>
      <c r="G22" s="203"/>
      <c r="H22" s="203"/>
      <c r="I22" s="203"/>
      <c r="J22" s="203"/>
      <c r="K22" s="203"/>
      <c r="L22" s="203"/>
      <c r="M22" s="203"/>
    </row>
    <row r="23" spans="1:13" ht="12.75">
      <c r="A23" s="203"/>
      <c r="B23" s="203"/>
      <c r="C23" s="203"/>
      <c r="D23" s="203"/>
      <c r="E23" s="203"/>
      <c r="F23" s="203"/>
      <c r="G23" s="203"/>
      <c r="H23" s="203"/>
      <c r="I23" s="203"/>
      <c r="J23" s="203"/>
      <c r="K23" s="203"/>
      <c r="L23" s="203"/>
      <c r="M23" s="203"/>
    </row>
    <row r="24" spans="1:13" ht="15">
      <c r="A24" s="159" t="s">
        <v>268</v>
      </c>
      <c r="B24" s="160"/>
      <c r="C24" s="160"/>
      <c r="D24" s="160"/>
      <c r="E24" s="131"/>
      <c r="F24" s="131"/>
      <c r="G24" s="131"/>
      <c r="H24" s="131"/>
      <c r="I24" s="131"/>
      <c r="J24" s="131"/>
      <c r="K24" s="131"/>
      <c r="L24" s="131"/>
      <c r="M24" s="131"/>
    </row>
    <row r="25" spans="1:13" ht="12.75">
      <c r="A25" s="131"/>
      <c r="B25" s="131"/>
      <c r="C25" s="131"/>
      <c r="D25" s="131"/>
      <c r="E25" s="131"/>
      <c r="F25" s="131"/>
      <c r="G25" s="131"/>
      <c r="H25" s="131"/>
      <c r="I25" s="131"/>
      <c r="J25" s="131"/>
      <c r="K25" s="131"/>
      <c r="L25" s="131"/>
      <c r="M25" s="131"/>
    </row>
    <row r="26" spans="1:13" ht="12.75">
      <c r="A26" s="131" t="s">
        <v>4</v>
      </c>
      <c r="B26" s="131"/>
      <c r="C26" s="131"/>
      <c r="D26" s="131"/>
      <c r="E26" s="16">
        <f>5275000/1000</f>
        <v>5275</v>
      </c>
      <c r="F26" s="35"/>
      <c r="G26" s="47">
        <f>150637/1000</f>
        <v>150.637</v>
      </c>
      <c r="H26" s="47"/>
      <c r="I26" s="47">
        <f>2880592/1000</f>
        <v>2880.592</v>
      </c>
      <c r="J26" s="131"/>
      <c r="K26" s="16">
        <v>3554</v>
      </c>
      <c r="L26" s="35"/>
      <c r="M26" s="16">
        <f>SUM(E26:K26)</f>
        <v>11860.229</v>
      </c>
    </row>
    <row r="27" spans="1:13" ht="12.75">
      <c r="A27" s="131"/>
      <c r="B27" s="131"/>
      <c r="C27" s="131"/>
      <c r="D27" s="131"/>
      <c r="E27" s="16"/>
      <c r="F27" s="35"/>
      <c r="G27" s="47"/>
      <c r="H27" s="47"/>
      <c r="I27" s="47"/>
      <c r="J27" s="131"/>
      <c r="K27" s="16"/>
      <c r="L27" s="35"/>
      <c r="M27" s="16" t="s">
        <v>18</v>
      </c>
    </row>
    <row r="28" spans="1:13" ht="12.75">
      <c r="A28" s="132" t="s">
        <v>157</v>
      </c>
      <c r="B28" s="132"/>
      <c r="C28" s="132"/>
      <c r="D28" s="132"/>
      <c r="E28" s="66">
        <f>5275000/1000</f>
        <v>5275</v>
      </c>
      <c r="F28" s="67"/>
      <c r="G28" s="66">
        <v>0</v>
      </c>
      <c r="H28" s="132"/>
      <c r="I28" s="66">
        <v>0</v>
      </c>
      <c r="J28" s="132"/>
      <c r="K28" s="66">
        <v>0</v>
      </c>
      <c r="L28" s="35"/>
      <c r="M28" s="16">
        <f>SUM(E28:K28)</f>
        <v>5275</v>
      </c>
    </row>
    <row r="29" spans="1:13" ht="12.75">
      <c r="A29" s="132"/>
      <c r="B29" s="132"/>
      <c r="C29" s="132"/>
      <c r="D29" s="132"/>
      <c r="E29" s="66"/>
      <c r="F29" s="67"/>
      <c r="G29" s="132"/>
      <c r="H29" s="132"/>
      <c r="I29" s="132"/>
      <c r="J29" s="132"/>
      <c r="K29" s="66"/>
      <c r="L29" s="35"/>
      <c r="M29" s="16"/>
    </row>
    <row r="30" spans="1:13" ht="12.75">
      <c r="A30" s="132" t="s">
        <v>156</v>
      </c>
      <c r="B30" s="132"/>
      <c r="C30" s="132"/>
      <c r="D30" s="132"/>
      <c r="E30" s="66">
        <v>0</v>
      </c>
      <c r="F30" s="67"/>
      <c r="G30" s="66">
        <v>0</v>
      </c>
      <c r="H30" s="132"/>
      <c r="I30" s="79">
        <f>-167898/1000</f>
        <v>-167.898</v>
      </c>
      <c r="J30" s="132"/>
      <c r="K30" s="66">
        <v>0</v>
      </c>
      <c r="L30" s="35"/>
      <c r="M30" s="16">
        <f>SUM(E30:K30)</f>
        <v>-167.898</v>
      </c>
    </row>
    <row r="31" spans="1:13" ht="12.75">
      <c r="A31" s="132"/>
      <c r="B31" s="132"/>
      <c r="C31" s="132"/>
      <c r="D31" s="132"/>
      <c r="E31" s="66"/>
      <c r="F31" s="67"/>
      <c r="G31" s="132"/>
      <c r="H31" s="132"/>
      <c r="I31" s="132"/>
      <c r="J31" s="132"/>
      <c r="K31" s="66"/>
      <c r="L31" s="35"/>
      <c r="M31" s="16"/>
    </row>
    <row r="32" spans="1:13" ht="12.75">
      <c r="A32" s="132" t="s">
        <v>269</v>
      </c>
      <c r="B32" s="132"/>
      <c r="C32" s="132"/>
      <c r="D32" s="132"/>
      <c r="E32" s="66">
        <v>0</v>
      </c>
      <c r="F32" s="67"/>
      <c r="G32" s="66">
        <v>0</v>
      </c>
      <c r="H32" s="132"/>
      <c r="I32" s="66">
        <v>0</v>
      </c>
      <c r="J32" s="132"/>
      <c r="K32" s="66">
        <f>'Income Statements'!$L$42</f>
        <v>-4249.421022929999</v>
      </c>
      <c r="L32" s="35"/>
      <c r="M32" s="16">
        <f>+SUM(E32:K32)</f>
        <v>-4249.421022929999</v>
      </c>
    </row>
    <row r="33" spans="1:13" ht="12.75">
      <c r="A33" s="131"/>
      <c r="B33" s="131"/>
      <c r="C33" s="131"/>
      <c r="D33" s="131"/>
      <c r="E33" s="17"/>
      <c r="F33" s="36"/>
      <c r="G33" s="133"/>
      <c r="H33" s="131"/>
      <c r="I33" s="133"/>
      <c r="J33" s="131"/>
      <c r="K33" s="17"/>
      <c r="L33" s="35"/>
      <c r="M33" s="17"/>
    </row>
    <row r="34" spans="1:13" ht="12.75">
      <c r="A34" s="131"/>
      <c r="B34" s="131"/>
      <c r="C34" s="131"/>
      <c r="D34" s="131"/>
      <c r="E34" s="16"/>
      <c r="F34" s="16"/>
      <c r="G34" s="16"/>
      <c r="H34" s="16"/>
      <c r="I34" s="16"/>
      <c r="J34" s="131"/>
      <c r="K34" s="16"/>
      <c r="L34" s="35"/>
      <c r="M34" s="16"/>
    </row>
    <row r="35" spans="1:13" ht="13.5" thickBot="1">
      <c r="A35" s="131" t="s">
        <v>270</v>
      </c>
      <c r="B35" s="131"/>
      <c r="C35" s="131"/>
      <c r="D35" s="131"/>
      <c r="E35" s="12">
        <f>+SUM(E26:E32)</f>
        <v>10550</v>
      </c>
      <c r="F35" s="32">
        <f>+SUM(F26:F32)</f>
        <v>0</v>
      </c>
      <c r="G35" s="12">
        <f>+SUM(G26:G32)</f>
        <v>150.637</v>
      </c>
      <c r="H35" s="12">
        <f>+SUM(H26:H32)</f>
        <v>0</v>
      </c>
      <c r="I35" s="12">
        <f>+SUM(I26:I32)</f>
        <v>2712.694</v>
      </c>
      <c r="J35" s="131"/>
      <c r="K35" s="12">
        <f>+SUM(K26:K32)</f>
        <v>-695.4210229299988</v>
      </c>
      <c r="L35" s="35"/>
      <c r="M35" s="12">
        <f>+SUM(M26:M32)</f>
        <v>12717.90997707</v>
      </c>
    </row>
    <row r="36" spans="1:13" ht="13.5" thickTop="1">
      <c r="A36" s="105"/>
      <c r="B36" s="105"/>
      <c r="C36" s="105"/>
      <c r="D36" s="105"/>
      <c r="E36" s="105"/>
      <c r="F36" s="105"/>
      <c r="G36" s="105"/>
      <c r="H36" s="105"/>
      <c r="I36" s="105"/>
      <c r="J36" s="105"/>
      <c r="K36" s="105"/>
      <c r="L36" s="105"/>
      <c r="M36" s="105"/>
    </row>
    <row r="37" spans="1:13" ht="12.75">
      <c r="A37" s="105"/>
      <c r="B37" s="105"/>
      <c r="C37" s="105"/>
      <c r="D37" s="105"/>
      <c r="E37" s="105"/>
      <c r="F37" s="105"/>
      <c r="G37" s="105"/>
      <c r="H37" s="105"/>
      <c r="I37" s="105"/>
      <c r="J37" s="105"/>
      <c r="K37" s="105"/>
      <c r="L37" s="105"/>
      <c r="M37" s="105"/>
    </row>
    <row r="38" spans="1:13" ht="12.75">
      <c r="A38" s="105"/>
      <c r="B38" s="105"/>
      <c r="C38" s="105"/>
      <c r="D38" s="105"/>
      <c r="E38" s="105"/>
      <c r="F38" s="105"/>
      <c r="G38" s="105"/>
      <c r="H38" s="105"/>
      <c r="I38" s="105"/>
      <c r="J38" s="105"/>
      <c r="K38" s="105"/>
      <c r="L38" s="105"/>
      <c r="M38" s="105"/>
    </row>
    <row r="39" ht="12.75">
      <c r="A39" s="9" t="s">
        <v>18</v>
      </c>
    </row>
    <row r="40" spans="1:13" ht="12.75">
      <c r="A40" s="200" t="s">
        <v>151</v>
      </c>
      <c r="B40" s="200"/>
      <c r="C40" s="200"/>
      <c r="D40" s="200"/>
      <c r="E40" s="200"/>
      <c r="F40" s="200"/>
      <c r="G40" s="200"/>
      <c r="H40" s="200"/>
      <c r="I40" s="201"/>
      <c r="J40" s="201"/>
      <c r="K40" s="201"/>
      <c r="L40" s="201"/>
      <c r="M40" s="201"/>
    </row>
    <row r="41" spans="1:13" ht="12.75">
      <c r="A41" s="200" t="s">
        <v>203</v>
      </c>
      <c r="B41" s="200"/>
      <c r="C41" s="200"/>
      <c r="D41" s="200"/>
      <c r="E41" s="200"/>
      <c r="F41" s="200"/>
      <c r="G41" s="200"/>
      <c r="H41" s="200"/>
      <c r="I41" s="201"/>
      <c r="J41" s="201"/>
      <c r="K41" s="201"/>
      <c r="L41" s="201"/>
      <c r="M41" s="201"/>
    </row>
  </sheetData>
  <mergeCells count="10">
    <mergeCell ref="A1:M1"/>
    <mergeCell ref="A3:M3"/>
    <mergeCell ref="A4:M4"/>
    <mergeCell ref="A5:M5"/>
    <mergeCell ref="A2:M2"/>
    <mergeCell ref="A40:M40"/>
    <mergeCell ref="A41:M41"/>
    <mergeCell ref="A6:M6"/>
    <mergeCell ref="A7:M7"/>
    <mergeCell ref="A22:M23"/>
  </mergeCells>
  <printOptions/>
  <pageMargins left="0.75" right="0.75" top="0.41" bottom="1" header="0.28"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K64"/>
  <sheetViews>
    <sheetView workbookViewId="0" topLeftCell="A51">
      <selection activeCell="A64" sqref="A1:F64"/>
    </sheetView>
  </sheetViews>
  <sheetFormatPr defaultColWidth="9.33203125" defaultRowHeight="12.75"/>
  <cols>
    <col min="1" max="2" width="3.83203125" style="9" customWidth="1"/>
    <col min="3" max="3" width="50.83203125" style="9" customWidth="1"/>
    <col min="4" max="4" width="10.33203125" style="9" customWidth="1"/>
    <col min="5" max="6" width="15.66015625" style="9" customWidth="1"/>
    <col min="7" max="16384" width="9.33203125" style="9" customWidth="1"/>
  </cols>
  <sheetData>
    <row r="1" spans="1:6" ht="19.5" customHeight="1">
      <c r="A1" s="199" t="str">
        <f>+'Income Statements'!A1:H1</f>
        <v>LITESPEED EDUCATION TECHNOLOGIES BERHAD</v>
      </c>
      <c r="B1" s="199"/>
      <c r="C1" s="199"/>
      <c r="D1" s="199"/>
      <c r="E1" s="199"/>
      <c r="F1" s="199"/>
    </row>
    <row r="2" spans="1:6" ht="13.5" customHeight="1">
      <c r="A2" s="192"/>
      <c r="B2" s="192"/>
      <c r="C2" s="192"/>
      <c r="D2" s="192"/>
      <c r="E2" s="192"/>
      <c r="F2" s="192"/>
    </row>
    <row r="3" spans="1:6" ht="9.75" customHeight="1">
      <c r="A3" s="190" t="str">
        <f>+'Income Statements'!A3:H3</f>
        <v>Company's No. 646756-X</v>
      </c>
      <c r="B3" s="190"/>
      <c r="C3" s="190"/>
      <c r="D3" s="190"/>
      <c r="E3" s="190"/>
      <c r="F3" s="190"/>
    </row>
    <row r="4" spans="1:6" ht="9.75" customHeight="1">
      <c r="A4" s="190" t="s">
        <v>12</v>
      </c>
      <c r="B4" s="190"/>
      <c r="C4" s="190"/>
      <c r="D4" s="190"/>
      <c r="E4" s="190"/>
      <c r="F4" s="190"/>
    </row>
    <row r="5" spans="1:6" ht="19.5" customHeight="1">
      <c r="A5" s="193" t="str">
        <f>+'Income Statements'!A5:H5</f>
        <v>Quarterly report on results for the 2nd quarter ended 31.10.2006</v>
      </c>
      <c r="B5" s="193"/>
      <c r="C5" s="193"/>
      <c r="D5" s="193"/>
      <c r="E5" s="193"/>
      <c r="F5" s="193"/>
    </row>
    <row r="6" spans="1:6" ht="19.5" customHeight="1" thickBot="1">
      <c r="A6" s="196" t="s">
        <v>148</v>
      </c>
      <c r="B6" s="196"/>
      <c r="C6" s="196"/>
      <c r="D6" s="196"/>
      <c r="E6" s="196"/>
      <c r="F6" s="196"/>
    </row>
    <row r="7" spans="1:6" ht="20.25" customHeight="1">
      <c r="A7" s="195" t="s">
        <v>24</v>
      </c>
      <c r="B7" s="195"/>
      <c r="C7" s="195"/>
      <c r="D7" s="195"/>
      <c r="E7" s="195"/>
      <c r="F7" s="195"/>
    </row>
    <row r="8" spans="1:6" ht="15.75" customHeight="1">
      <c r="A8" s="7"/>
      <c r="B8" s="7"/>
      <c r="C8" s="7"/>
      <c r="D8" s="7"/>
      <c r="E8" s="7"/>
      <c r="F8" s="7"/>
    </row>
    <row r="9" spans="1:6" ht="35.25" customHeight="1">
      <c r="A9" s="11"/>
      <c r="B9" s="13"/>
      <c r="C9" s="13"/>
      <c r="D9" s="2"/>
      <c r="E9" s="73" t="s">
        <v>259</v>
      </c>
      <c r="F9" s="73" t="s">
        <v>260</v>
      </c>
    </row>
    <row r="10" spans="1:6" ht="15" customHeight="1">
      <c r="A10" s="11"/>
      <c r="B10" s="13"/>
      <c r="C10" s="13"/>
      <c r="D10" s="1"/>
      <c r="E10" s="71" t="s">
        <v>20</v>
      </c>
      <c r="F10" s="71" t="s">
        <v>20</v>
      </c>
    </row>
    <row r="11" spans="1:6" ht="15" customHeight="1">
      <c r="A11" s="8" t="s">
        <v>30</v>
      </c>
      <c r="B11" s="13"/>
      <c r="C11" s="13"/>
      <c r="D11" s="1"/>
      <c r="E11" s="71"/>
      <c r="F11" s="71"/>
    </row>
    <row r="12" spans="1:6" ht="15" customHeight="1">
      <c r="A12" s="26" t="s">
        <v>218</v>
      </c>
      <c r="B12" s="13"/>
      <c r="C12" s="13"/>
      <c r="D12" s="1"/>
      <c r="E12" s="72">
        <f>'Income Statements'!$J$37</f>
        <v>2329</v>
      </c>
      <c r="F12" s="44">
        <f>'Income Statements'!$L$42</f>
        <v>-4249.421022929999</v>
      </c>
    </row>
    <row r="13" spans="1:6" ht="15" customHeight="1">
      <c r="A13" s="26"/>
      <c r="B13" s="13"/>
      <c r="C13" s="13"/>
      <c r="D13" s="1"/>
      <c r="E13" s="72"/>
      <c r="F13" s="72"/>
    </row>
    <row r="14" spans="1:6" ht="15" customHeight="1">
      <c r="A14" s="26" t="s">
        <v>31</v>
      </c>
      <c r="B14" s="13"/>
      <c r="C14" s="13"/>
      <c r="D14" s="1"/>
      <c r="E14" s="72"/>
      <c r="F14" s="72"/>
    </row>
    <row r="15" spans="1:6" ht="15" customHeight="1">
      <c r="A15" s="26"/>
      <c r="B15" s="13" t="s">
        <v>136</v>
      </c>
      <c r="C15" s="13"/>
      <c r="D15" s="1"/>
      <c r="E15" s="162">
        <v>192</v>
      </c>
      <c r="F15" s="72">
        <v>267</v>
      </c>
    </row>
    <row r="16" spans="1:6" ht="15" customHeight="1">
      <c r="A16" s="26"/>
      <c r="B16" s="13" t="s">
        <v>200</v>
      </c>
      <c r="C16" s="13"/>
      <c r="D16" s="1"/>
      <c r="E16" s="72">
        <v>0</v>
      </c>
      <c r="F16" s="72">
        <v>30</v>
      </c>
    </row>
    <row r="17" spans="1:6" ht="15" customHeight="1">
      <c r="A17" s="26"/>
      <c r="B17" s="13" t="s">
        <v>137</v>
      </c>
      <c r="C17" s="13"/>
      <c r="D17" s="1"/>
      <c r="E17" s="162">
        <v>465</v>
      </c>
      <c r="F17" s="72">
        <v>493</v>
      </c>
    </row>
    <row r="18" spans="1:6" ht="15" customHeight="1">
      <c r="A18" s="26"/>
      <c r="B18" s="13" t="s">
        <v>221</v>
      </c>
      <c r="C18" s="13"/>
      <c r="D18" s="1"/>
      <c r="E18" s="162">
        <v>30</v>
      </c>
      <c r="F18" s="72">
        <v>0</v>
      </c>
    </row>
    <row r="19" spans="1:6" ht="15" customHeight="1">
      <c r="A19" s="26"/>
      <c r="B19" s="13" t="s">
        <v>237</v>
      </c>
      <c r="C19" s="13"/>
      <c r="D19" s="1"/>
      <c r="E19" s="72">
        <v>0</v>
      </c>
      <c r="F19" s="72">
        <v>2.34</v>
      </c>
    </row>
    <row r="20" spans="1:6" ht="15" customHeight="1">
      <c r="A20" s="26"/>
      <c r="B20" s="13" t="s">
        <v>106</v>
      </c>
      <c r="C20" s="13"/>
      <c r="D20" s="1"/>
      <c r="E20" s="162">
        <v>44</v>
      </c>
      <c r="F20" s="72">
        <v>31</v>
      </c>
    </row>
    <row r="21" spans="1:6" ht="15" customHeight="1">
      <c r="A21" s="26"/>
      <c r="B21" s="13" t="s">
        <v>107</v>
      </c>
      <c r="C21" s="13"/>
      <c r="D21" s="1"/>
      <c r="E21" s="163">
        <v>-129</v>
      </c>
      <c r="F21" s="72">
        <v>-1</v>
      </c>
    </row>
    <row r="22" spans="1:6" ht="15" customHeight="1">
      <c r="A22" s="26"/>
      <c r="B22" s="13" t="s">
        <v>138</v>
      </c>
      <c r="C22" s="13"/>
      <c r="D22" s="1"/>
      <c r="E22" s="75">
        <v>0</v>
      </c>
      <c r="F22" s="126">
        <v>2</v>
      </c>
    </row>
    <row r="23" spans="1:6" ht="15" customHeight="1">
      <c r="A23" s="26"/>
      <c r="B23" s="13"/>
      <c r="C23" s="13"/>
      <c r="D23" s="1"/>
      <c r="E23" s="19"/>
      <c r="F23" s="19"/>
    </row>
    <row r="24" spans="1:6" ht="15" customHeight="1">
      <c r="A24" s="26" t="s">
        <v>238</v>
      </c>
      <c r="B24" s="13"/>
      <c r="C24" s="13"/>
      <c r="D24" s="1"/>
      <c r="E24" s="72">
        <f>SUM(E12:E22)</f>
        <v>2931</v>
      </c>
      <c r="F24" s="72">
        <f>SUM(F12:F22)</f>
        <v>-3425.0810229299987</v>
      </c>
    </row>
    <row r="25" spans="5:6" ht="15" customHeight="1">
      <c r="E25" s="19"/>
      <c r="F25" s="19"/>
    </row>
    <row r="26" spans="1:6" ht="15" customHeight="1">
      <c r="A26" s="26" t="s">
        <v>32</v>
      </c>
      <c r="B26" s="13"/>
      <c r="C26" s="13"/>
      <c r="D26" s="1"/>
      <c r="E26" s="72"/>
      <c r="F26" s="72"/>
    </row>
    <row r="27" spans="1:6" ht="15" customHeight="1">
      <c r="A27" s="130"/>
      <c r="B27" s="70" t="s">
        <v>222</v>
      </c>
      <c r="C27" s="70"/>
      <c r="D27" s="71"/>
      <c r="E27" s="72">
        <v>-344</v>
      </c>
      <c r="F27" s="72">
        <v>887</v>
      </c>
    </row>
    <row r="28" spans="1:6" ht="15" customHeight="1">
      <c r="A28" s="130"/>
      <c r="B28" s="70" t="s">
        <v>223</v>
      </c>
      <c r="C28" s="70"/>
      <c r="D28" s="179" t="s">
        <v>18</v>
      </c>
      <c r="E28" s="72">
        <v>-1186</v>
      </c>
      <c r="F28" s="72">
        <v>-433.5</v>
      </c>
    </row>
    <row r="29" spans="1:6" ht="15" customHeight="1">
      <c r="A29" s="130"/>
      <c r="B29" s="70" t="s">
        <v>2</v>
      </c>
      <c r="C29" s="70"/>
      <c r="D29" s="71"/>
      <c r="E29" s="72">
        <v>290</v>
      </c>
      <c r="F29" s="72">
        <v>616</v>
      </c>
    </row>
    <row r="30" spans="1:6" ht="15" customHeight="1">
      <c r="A30" s="26"/>
      <c r="B30" s="70" t="s">
        <v>3</v>
      </c>
      <c r="C30" s="70"/>
      <c r="D30" s="71"/>
      <c r="E30" s="72">
        <v>0</v>
      </c>
      <c r="F30" s="72">
        <v>-44</v>
      </c>
    </row>
    <row r="31" spans="1:6" ht="15" customHeight="1">
      <c r="A31" s="9" t="s">
        <v>94</v>
      </c>
      <c r="B31" s="70"/>
      <c r="C31" s="70"/>
      <c r="D31" s="71"/>
      <c r="E31" s="74">
        <f>SUM(E24:E30)</f>
        <v>1691</v>
      </c>
      <c r="F31" s="74">
        <f>SUM(F24:F30)</f>
        <v>-2399.5810229299987</v>
      </c>
    </row>
    <row r="32" spans="1:9" ht="15" customHeight="1">
      <c r="A32" s="8"/>
      <c r="B32" s="70" t="s">
        <v>139</v>
      </c>
      <c r="C32" s="70"/>
      <c r="D32" s="71"/>
      <c r="E32" s="72">
        <v>129</v>
      </c>
      <c r="F32" s="72">
        <v>1</v>
      </c>
      <c r="I32" s="35"/>
    </row>
    <row r="33" spans="1:6" ht="15" customHeight="1">
      <c r="A33" s="8"/>
      <c r="B33" s="70" t="s">
        <v>108</v>
      </c>
      <c r="C33" s="70"/>
      <c r="D33" s="71"/>
      <c r="E33" s="72">
        <v>-44</v>
      </c>
      <c r="F33" s="72">
        <v>-31</v>
      </c>
    </row>
    <row r="34" spans="1:6" ht="15" customHeight="1">
      <c r="A34" s="8"/>
      <c r="B34" s="13" t="s">
        <v>224</v>
      </c>
      <c r="C34" s="13"/>
      <c r="D34" s="1"/>
      <c r="E34" s="75">
        <v>-133</v>
      </c>
      <c r="F34" s="75">
        <v>0</v>
      </c>
    </row>
    <row r="35" spans="1:7" ht="15" customHeight="1">
      <c r="A35" s="8" t="s">
        <v>239</v>
      </c>
      <c r="B35" s="13"/>
      <c r="C35" s="13"/>
      <c r="D35" s="1"/>
      <c r="E35" s="72">
        <f>SUM(E31:E34)</f>
        <v>1643</v>
      </c>
      <c r="F35" s="72">
        <f>SUM(F31:F34)</f>
        <v>-2429.5810229299987</v>
      </c>
      <c r="G35" s="72"/>
    </row>
    <row r="36" spans="1:6" ht="15" customHeight="1">
      <c r="A36" s="26"/>
      <c r="B36" s="13"/>
      <c r="C36" s="13"/>
      <c r="D36" s="1"/>
      <c r="E36" s="72"/>
      <c r="F36" s="72"/>
    </row>
    <row r="37" spans="1:6" ht="15" customHeight="1">
      <c r="A37" s="8" t="s">
        <v>33</v>
      </c>
      <c r="B37" s="13"/>
      <c r="C37" s="13"/>
      <c r="D37" s="1"/>
      <c r="E37" s="72"/>
      <c r="F37" s="72"/>
    </row>
    <row r="38" spans="1:6" ht="15" customHeight="1">
      <c r="A38" s="8"/>
      <c r="B38" s="13"/>
      <c r="C38" s="13"/>
      <c r="D38" s="1"/>
      <c r="E38" s="72"/>
      <c r="F38" s="72"/>
    </row>
    <row r="39" spans="1:6" ht="15" customHeight="1">
      <c r="A39" s="8"/>
      <c r="B39" s="13" t="s">
        <v>160</v>
      </c>
      <c r="C39" s="13"/>
      <c r="D39" s="1"/>
      <c r="E39" s="72">
        <v>-84</v>
      </c>
      <c r="F39" s="72">
        <v>-57.5</v>
      </c>
    </row>
    <row r="40" spans="1:6" ht="15" customHeight="1">
      <c r="A40" s="26"/>
      <c r="B40" s="13" t="s">
        <v>140</v>
      </c>
      <c r="C40" s="13"/>
      <c r="D40" s="1"/>
      <c r="E40" s="72">
        <v>-1121</v>
      </c>
      <c r="F40" s="72">
        <v>-713</v>
      </c>
    </row>
    <row r="41" spans="1:6" ht="15" customHeight="1">
      <c r="A41" s="26"/>
      <c r="B41" s="13" t="s">
        <v>241</v>
      </c>
      <c r="C41" s="13"/>
      <c r="D41" s="1"/>
      <c r="E41" s="75">
        <v>4000</v>
      </c>
      <c r="F41" s="75">
        <v>0</v>
      </c>
    </row>
    <row r="42" spans="1:6" ht="15" customHeight="1">
      <c r="A42" s="8" t="s">
        <v>240</v>
      </c>
      <c r="B42" s="13"/>
      <c r="C42" s="13"/>
      <c r="D42" s="1"/>
      <c r="E42" s="72">
        <f>SUM(E39:E41)</f>
        <v>2795</v>
      </c>
      <c r="F42" s="72">
        <f>SUM(F39:F41)</f>
        <v>-770.5</v>
      </c>
    </row>
    <row r="43" spans="1:6" ht="15" customHeight="1">
      <c r="A43" s="11"/>
      <c r="B43" s="13"/>
      <c r="C43" s="13"/>
      <c r="D43" s="1"/>
      <c r="E43" s="72"/>
      <c r="F43" s="72"/>
    </row>
    <row r="44" spans="1:11" ht="15" customHeight="1">
      <c r="A44" s="8" t="s">
        <v>109</v>
      </c>
      <c r="B44" s="13"/>
      <c r="C44" s="13"/>
      <c r="D44" s="1"/>
      <c r="E44" s="72"/>
      <c r="F44" s="72"/>
      <c r="J44" s="82"/>
      <c r="K44" s="82"/>
    </row>
    <row r="45" spans="1:11" ht="15" customHeight="1">
      <c r="A45" s="8"/>
      <c r="B45" s="13" t="s">
        <v>225</v>
      </c>
      <c r="C45" s="13"/>
      <c r="D45" s="1"/>
      <c r="E45" s="72">
        <v>1000</v>
      </c>
      <c r="F45" s="72">
        <v>0</v>
      </c>
      <c r="J45" s="82"/>
      <c r="K45" s="82"/>
    </row>
    <row r="46" spans="1:6" ht="15" customHeight="1">
      <c r="A46" s="11"/>
      <c r="B46" s="13" t="s">
        <v>149</v>
      </c>
      <c r="C46" s="13"/>
      <c r="D46" s="1"/>
      <c r="E46" s="72">
        <v>0</v>
      </c>
      <c r="F46" s="72">
        <v>5275</v>
      </c>
    </row>
    <row r="47" spans="1:6" ht="15" customHeight="1">
      <c r="A47" s="11"/>
      <c r="B47" s="13" t="s">
        <v>142</v>
      </c>
      <c r="C47" s="13"/>
      <c r="D47" s="1"/>
      <c r="E47" s="75">
        <v>0</v>
      </c>
      <c r="F47" s="75">
        <v>-27</v>
      </c>
    </row>
    <row r="48" spans="1:6" ht="15" customHeight="1">
      <c r="A48" s="8" t="s">
        <v>141</v>
      </c>
      <c r="B48" s="13"/>
      <c r="C48" s="13"/>
      <c r="D48" s="1"/>
      <c r="E48" s="72">
        <f>SUM(E45:E47)</f>
        <v>1000</v>
      </c>
      <c r="F48" s="72">
        <f>SUM(F45:F47)</f>
        <v>5248</v>
      </c>
    </row>
    <row r="49" spans="1:6" ht="15" customHeight="1">
      <c r="A49" s="8"/>
      <c r="B49" s="13"/>
      <c r="C49" s="13"/>
      <c r="D49" s="1"/>
      <c r="E49" s="72"/>
      <c r="F49" s="72"/>
    </row>
    <row r="50" spans="1:7" ht="15" customHeight="1">
      <c r="A50" s="8" t="s">
        <v>89</v>
      </c>
      <c r="B50" s="13"/>
      <c r="C50" s="13"/>
      <c r="D50" s="1"/>
      <c r="E50" s="127">
        <f>+E35+E42+E48</f>
        <v>5438</v>
      </c>
      <c r="F50" s="127">
        <f>+F35+F42+F48</f>
        <v>2047.9189770700013</v>
      </c>
      <c r="G50" s="10"/>
    </row>
    <row r="51" spans="1:6" ht="15" customHeight="1">
      <c r="A51" s="69"/>
      <c r="B51" s="70"/>
      <c r="C51" s="70"/>
      <c r="D51" s="71"/>
      <c r="E51" s="72"/>
      <c r="F51" s="72"/>
    </row>
    <row r="52" spans="1:6" ht="15" customHeight="1">
      <c r="A52" s="69" t="s">
        <v>152</v>
      </c>
      <c r="B52" s="70"/>
      <c r="C52" s="70"/>
      <c r="D52" s="71"/>
      <c r="E52" s="72">
        <v>-94</v>
      </c>
      <c r="F52" s="72">
        <v>-154</v>
      </c>
    </row>
    <row r="53" spans="1:6" ht="15" customHeight="1">
      <c r="A53" s="26"/>
      <c r="B53" s="13"/>
      <c r="C53" s="13"/>
      <c r="D53" s="1"/>
      <c r="E53" s="71"/>
      <c r="F53" s="128"/>
    </row>
    <row r="54" spans="1:6" ht="15" customHeight="1">
      <c r="A54" s="8" t="s">
        <v>34</v>
      </c>
      <c r="B54" s="13"/>
      <c r="C54" s="13"/>
      <c r="D54" s="1"/>
      <c r="E54" s="72">
        <v>8525</v>
      </c>
      <c r="F54" s="72">
        <v>-112</v>
      </c>
    </row>
    <row r="55" spans="1:6" ht="15" customHeight="1">
      <c r="A55" s="8"/>
      <c r="B55" s="13"/>
      <c r="C55" s="13"/>
      <c r="D55" s="1"/>
      <c r="E55" s="164"/>
      <c r="F55" s="72"/>
    </row>
    <row r="56" spans="1:6" ht="15" customHeight="1" thickBot="1">
      <c r="A56" s="8" t="s">
        <v>35</v>
      </c>
      <c r="B56" s="13"/>
      <c r="C56" s="13"/>
      <c r="D56" s="1" t="s">
        <v>83</v>
      </c>
      <c r="E56" s="129">
        <f>SUM(E50:E54)</f>
        <v>13869</v>
      </c>
      <c r="F56" s="129">
        <f>SUM(F50:F54)</f>
        <v>1781.9189770700013</v>
      </c>
    </row>
    <row r="57" spans="1:6" ht="15" customHeight="1" thickTop="1">
      <c r="A57" s="26"/>
      <c r="B57" s="13"/>
      <c r="C57" s="13"/>
      <c r="D57" s="1"/>
      <c r="E57" s="1"/>
      <c r="F57" s="1"/>
    </row>
    <row r="58" spans="3:6" ht="15" customHeight="1">
      <c r="C58" s="13"/>
      <c r="D58" s="1"/>
      <c r="E58" s="77" t="s">
        <v>18</v>
      </c>
      <c r="F58" s="1"/>
    </row>
    <row r="59" spans="3:6" ht="15" customHeight="1">
      <c r="C59" s="13"/>
      <c r="D59" s="1"/>
      <c r="E59" s="78"/>
      <c r="F59" s="1"/>
    </row>
    <row r="60" spans="1:8" ht="15" customHeight="1">
      <c r="A60" s="204"/>
      <c r="B60" s="205"/>
      <c r="C60" s="205"/>
      <c r="D60" s="205"/>
      <c r="E60" s="205"/>
      <c r="F60" s="205"/>
      <c r="G60" s="19"/>
      <c r="H60" s="19"/>
    </row>
    <row r="61" spans="1:8" ht="12.75">
      <c r="A61" s="205"/>
      <c r="B61" s="205"/>
      <c r="C61" s="205"/>
      <c r="D61" s="205"/>
      <c r="E61" s="205"/>
      <c r="F61" s="205"/>
      <c r="G61" s="19"/>
      <c r="H61" s="19"/>
    </row>
    <row r="62" spans="1:11" ht="12.75">
      <c r="A62" s="200" t="s">
        <v>150</v>
      </c>
      <c r="B62" s="200"/>
      <c r="C62" s="200"/>
      <c r="D62" s="200"/>
      <c r="E62" s="200"/>
      <c r="F62" s="200"/>
      <c r="G62" s="27"/>
      <c r="H62" s="5"/>
      <c r="I62" s="5"/>
      <c r="J62" s="5"/>
      <c r="K62" s="5"/>
    </row>
    <row r="63" spans="1:11" ht="12.75">
      <c r="A63" s="200" t="s">
        <v>205</v>
      </c>
      <c r="B63" s="200"/>
      <c r="C63" s="200"/>
      <c r="D63" s="200"/>
      <c r="E63" s="200"/>
      <c r="F63" s="200"/>
      <c r="G63" s="27"/>
      <c r="H63" s="5"/>
      <c r="I63" s="5"/>
      <c r="J63" s="5"/>
      <c r="K63" s="5"/>
    </row>
    <row r="64" spans="1:11" ht="12.75">
      <c r="A64" s="5"/>
      <c r="B64" s="5"/>
      <c r="C64" s="5"/>
      <c r="D64" s="5"/>
      <c r="E64" s="5"/>
      <c r="F64" s="5"/>
      <c r="G64" s="27"/>
      <c r="H64" s="5"/>
      <c r="I64" s="5"/>
      <c r="J64" s="5"/>
      <c r="K64" s="5"/>
    </row>
  </sheetData>
  <mergeCells count="10">
    <mergeCell ref="A1:F1"/>
    <mergeCell ref="A3:F3"/>
    <mergeCell ref="A4:F4"/>
    <mergeCell ref="A5:F5"/>
    <mergeCell ref="A2:F2"/>
    <mergeCell ref="A6:F6"/>
    <mergeCell ref="A7:F7"/>
    <mergeCell ref="A62:F62"/>
    <mergeCell ref="A63:F63"/>
    <mergeCell ref="A60:F61"/>
  </mergeCells>
  <printOptions/>
  <pageMargins left="0.75" right="0.75" top="0.34" bottom="0.26" header="0.16" footer="0.16"/>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sheetPr>
    <pageSetUpPr fitToPage="1"/>
  </sheetPr>
  <dimension ref="A1:X312"/>
  <sheetViews>
    <sheetView tabSelected="1" zoomScaleSheetLayoutView="100" workbookViewId="0" topLeftCell="A264">
      <selection activeCell="C214" sqref="C214"/>
    </sheetView>
  </sheetViews>
  <sheetFormatPr defaultColWidth="9.33203125" defaultRowHeight="12.75"/>
  <cols>
    <col min="1" max="1" width="5.33203125" style="19" customWidth="1"/>
    <col min="2" max="3" width="4.66015625" style="19" customWidth="1"/>
    <col min="4" max="4" width="17.33203125" style="19" customWidth="1"/>
    <col min="5" max="5" width="9.33203125" style="19" customWidth="1"/>
    <col min="6" max="6" width="12.33203125" style="19" customWidth="1"/>
    <col min="7" max="7" width="18.83203125" style="19" customWidth="1"/>
    <col min="8" max="8" width="22.33203125" style="19" customWidth="1"/>
    <col min="9" max="9" width="18.33203125" style="19" customWidth="1"/>
    <col min="10" max="10" width="20" style="19" customWidth="1"/>
    <col min="11" max="11" width="3.66015625" style="19" customWidth="1"/>
    <col min="12" max="12" width="22" style="19" customWidth="1"/>
    <col min="13" max="16384" width="9.33203125" style="9" customWidth="1"/>
  </cols>
  <sheetData>
    <row r="1" spans="1:12" ht="23.25">
      <c r="A1" s="183" t="str">
        <f>+'Income Statements'!A1:H1</f>
        <v>LITESPEED EDUCATION TECHNOLOGIES BERHAD</v>
      </c>
      <c r="B1" s="183"/>
      <c r="C1" s="183"/>
      <c r="D1" s="183"/>
      <c r="E1" s="183"/>
      <c r="F1" s="183"/>
      <c r="G1" s="183"/>
      <c r="H1" s="183"/>
      <c r="I1" s="183"/>
      <c r="J1" s="183"/>
      <c r="K1" s="183"/>
      <c r="L1" s="183"/>
    </row>
    <row r="2" spans="1:12" ht="14.25" customHeight="1">
      <c r="A2" s="187" t="str">
        <f>+'Income Statements'!A3:H3</f>
        <v>Company's No. 646756-X</v>
      </c>
      <c r="B2" s="187"/>
      <c r="C2" s="187"/>
      <c r="D2" s="187"/>
      <c r="E2" s="187"/>
      <c r="F2" s="187"/>
      <c r="G2" s="187"/>
      <c r="H2" s="187"/>
      <c r="I2" s="187"/>
      <c r="J2" s="187"/>
      <c r="K2" s="187"/>
      <c r="L2" s="187"/>
    </row>
    <row r="3" spans="1:12" ht="12.75">
      <c r="A3" s="184" t="s">
        <v>12</v>
      </c>
      <c r="B3" s="184"/>
      <c r="C3" s="184"/>
      <c r="D3" s="184"/>
      <c r="E3" s="184"/>
      <c r="F3" s="185"/>
      <c r="G3" s="185"/>
      <c r="H3" s="185"/>
      <c r="I3" s="185"/>
      <c r="J3" s="185"/>
      <c r="K3" s="185"/>
      <c r="L3" s="185"/>
    </row>
    <row r="4" spans="1:12" ht="15.75">
      <c r="A4" s="186" t="str">
        <f>+'Income Statements'!A5:H5</f>
        <v>Quarterly report on results for the 2nd quarter ended 31.10.2006</v>
      </c>
      <c r="B4" s="186"/>
      <c r="C4" s="186"/>
      <c r="D4" s="186"/>
      <c r="E4" s="186"/>
      <c r="F4" s="185"/>
      <c r="G4" s="185"/>
      <c r="H4" s="185"/>
      <c r="I4" s="185"/>
      <c r="J4" s="185"/>
      <c r="K4" s="185"/>
      <c r="L4" s="185"/>
    </row>
    <row r="5" spans="1:12" ht="15.75">
      <c r="A5" s="186" t="s">
        <v>14</v>
      </c>
      <c r="B5" s="186"/>
      <c r="C5" s="186"/>
      <c r="D5" s="186"/>
      <c r="E5" s="186"/>
      <c r="F5" s="185"/>
      <c r="G5" s="185"/>
      <c r="H5" s="185"/>
      <c r="I5" s="185"/>
      <c r="J5" s="185"/>
      <c r="K5" s="185"/>
      <c r="L5" s="185"/>
    </row>
    <row r="7" spans="1:2" ht="12.75">
      <c r="A7" s="37" t="s">
        <v>36</v>
      </c>
      <c r="B7" s="43" t="s">
        <v>95</v>
      </c>
    </row>
    <row r="8" ht="12.75">
      <c r="A8" s="42"/>
    </row>
    <row r="9" spans="1:2" ht="12.75">
      <c r="A9" s="37" t="s">
        <v>37</v>
      </c>
      <c r="B9" s="43" t="s">
        <v>38</v>
      </c>
    </row>
    <row r="10" spans="1:2" ht="12.75">
      <c r="A10" s="37"/>
      <c r="B10" s="43"/>
    </row>
    <row r="11" spans="1:2" ht="12.75">
      <c r="A11" s="37"/>
      <c r="B11" s="19" t="s">
        <v>247</v>
      </c>
    </row>
    <row r="12" spans="1:2" ht="12.75">
      <c r="A12" s="37"/>
      <c r="B12" s="43"/>
    </row>
    <row r="13" spans="1:12" ht="12.75">
      <c r="A13" s="42"/>
      <c r="B13" s="182" t="s">
        <v>248</v>
      </c>
      <c r="C13" s="182"/>
      <c r="D13" s="182"/>
      <c r="E13" s="182"/>
      <c r="F13" s="182"/>
      <c r="G13" s="182"/>
      <c r="H13" s="182"/>
      <c r="I13" s="182"/>
      <c r="J13" s="182"/>
      <c r="K13" s="182"/>
      <c r="L13" s="182"/>
    </row>
    <row r="14" spans="1:12" ht="12.75">
      <c r="A14" s="42"/>
      <c r="B14" s="182"/>
      <c r="C14" s="182"/>
      <c r="D14" s="182"/>
      <c r="E14" s="182"/>
      <c r="F14" s="182"/>
      <c r="G14" s="182"/>
      <c r="H14" s="182"/>
      <c r="I14" s="182"/>
      <c r="J14" s="182"/>
      <c r="K14" s="182"/>
      <c r="L14" s="182"/>
    </row>
    <row r="15" ht="12.75">
      <c r="A15" s="42"/>
    </row>
    <row r="16" spans="1:12" ht="47.25" customHeight="1">
      <c r="A16" s="42"/>
      <c r="B16" s="182" t="s">
        <v>249</v>
      </c>
      <c r="C16" s="182"/>
      <c r="D16" s="182"/>
      <c r="E16" s="182"/>
      <c r="F16" s="182"/>
      <c r="G16" s="182"/>
      <c r="H16" s="182"/>
      <c r="I16" s="182"/>
      <c r="J16" s="182"/>
      <c r="K16" s="182"/>
      <c r="L16" s="182"/>
    </row>
    <row r="17" spans="1:12" ht="12.75" customHeight="1">
      <c r="A17" s="42"/>
      <c r="B17" s="86"/>
      <c r="C17" s="86"/>
      <c r="D17" s="86"/>
      <c r="E17" s="86"/>
      <c r="F17" s="86"/>
      <c r="G17" s="86"/>
      <c r="H17" s="86"/>
      <c r="I17" s="86"/>
      <c r="J17" s="86"/>
      <c r="K17" s="86"/>
      <c r="L17" s="86"/>
    </row>
    <row r="18" spans="1:12" ht="18" customHeight="1">
      <c r="A18" s="42"/>
      <c r="B18" s="204" t="s">
        <v>254</v>
      </c>
      <c r="C18" s="182"/>
      <c r="D18" s="182"/>
      <c r="E18" s="182"/>
      <c r="F18" s="182"/>
      <c r="G18" s="182"/>
      <c r="H18" s="182"/>
      <c r="I18" s="182"/>
      <c r="J18" s="182"/>
      <c r="K18" s="182"/>
      <c r="L18" s="182"/>
    </row>
    <row r="19" spans="1:12" ht="12.75">
      <c r="A19" s="42"/>
      <c r="B19" s="182"/>
      <c r="C19" s="182"/>
      <c r="D19" s="182"/>
      <c r="E19" s="182"/>
      <c r="F19" s="182"/>
      <c r="G19" s="182"/>
      <c r="H19" s="182"/>
      <c r="I19" s="182"/>
      <c r="J19" s="182"/>
      <c r="K19" s="182"/>
      <c r="L19" s="182"/>
    </row>
    <row r="20" ht="12.75">
      <c r="A20" s="42"/>
    </row>
    <row r="21" spans="1:2" ht="12.75">
      <c r="A21" s="37" t="s">
        <v>39</v>
      </c>
      <c r="B21" s="43" t="s">
        <v>96</v>
      </c>
    </row>
    <row r="22" spans="1:2" ht="12.75">
      <c r="A22" s="42"/>
      <c r="B22" s="19" t="s">
        <v>97</v>
      </c>
    </row>
    <row r="23" ht="12.75">
      <c r="A23" s="42"/>
    </row>
    <row r="24" spans="1:2" ht="12.75">
      <c r="A24" s="37" t="s">
        <v>40</v>
      </c>
      <c r="B24" s="43" t="s">
        <v>41</v>
      </c>
    </row>
    <row r="25" spans="1:2" ht="12.75">
      <c r="A25" s="37"/>
      <c r="B25" s="19" t="s">
        <v>167</v>
      </c>
    </row>
    <row r="26" spans="1:2" ht="12.75">
      <c r="A26" s="42"/>
      <c r="B26" s="19" t="s">
        <v>168</v>
      </c>
    </row>
    <row r="27" ht="12.75">
      <c r="A27" s="42"/>
    </row>
    <row r="28" spans="1:2" ht="12.75">
      <c r="A28" s="37" t="s">
        <v>42</v>
      </c>
      <c r="B28" s="43" t="s">
        <v>195</v>
      </c>
    </row>
    <row r="29" spans="1:12" ht="12.75" customHeight="1">
      <c r="A29" s="42"/>
      <c r="B29" s="182" t="s">
        <v>196</v>
      </c>
      <c r="C29" s="182"/>
      <c r="D29" s="182"/>
      <c r="E29" s="182"/>
      <c r="F29" s="182"/>
      <c r="G29" s="182"/>
      <c r="H29" s="182"/>
      <c r="I29" s="182"/>
      <c r="J29" s="182"/>
      <c r="K29" s="182"/>
      <c r="L29" s="182"/>
    </row>
    <row r="30" spans="1:12" ht="6" customHeight="1">
      <c r="A30" s="42"/>
      <c r="B30" s="182"/>
      <c r="C30" s="182"/>
      <c r="D30" s="182"/>
      <c r="E30" s="182"/>
      <c r="F30" s="182"/>
      <c r="G30" s="182"/>
      <c r="H30" s="182"/>
      <c r="I30" s="182"/>
      <c r="J30" s="182"/>
      <c r="K30" s="182"/>
      <c r="L30" s="182"/>
    </row>
    <row r="31" ht="12.75">
      <c r="A31" s="42"/>
    </row>
    <row r="32" spans="1:2" ht="12.75">
      <c r="A32" s="37" t="s">
        <v>43</v>
      </c>
      <c r="B32" s="43" t="s">
        <v>44</v>
      </c>
    </row>
    <row r="33" spans="1:12" ht="12.75">
      <c r="A33" s="42"/>
      <c r="B33" s="182" t="s">
        <v>98</v>
      </c>
      <c r="C33" s="182"/>
      <c r="D33" s="182"/>
      <c r="E33" s="182"/>
      <c r="F33" s="182"/>
      <c r="G33" s="182"/>
      <c r="H33" s="182"/>
      <c r="I33" s="182"/>
      <c r="J33" s="182"/>
      <c r="K33" s="182"/>
      <c r="L33" s="182"/>
    </row>
    <row r="34" spans="1:12" ht="0.75" customHeight="1">
      <c r="A34" s="42"/>
      <c r="B34" s="182"/>
      <c r="C34" s="182"/>
      <c r="D34" s="182"/>
      <c r="E34" s="182"/>
      <c r="F34" s="182"/>
      <c r="G34" s="182"/>
      <c r="H34" s="182"/>
      <c r="I34" s="182"/>
      <c r="J34" s="182"/>
      <c r="K34" s="182"/>
      <c r="L34" s="182"/>
    </row>
    <row r="35" ht="12.75">
      <c r="A35" s="42"/>
    </row>
    <row r="36" spans="1:6" ht="12.75">
      <c r="A36" s="37" t="s">
        <v>45</v>
      </c>
      <c r="B36" s="43" t="s">
        <v>46</v>
      </c>
      <c r="F36" s="19" t="s">
        <v>18</v>
      </c>
    </row>
    <row r="37" spans="1:12" ht="13.5" customHeight="1">
      <c r="A37" s="42"/>
      <c r="B37" s="182" t="s">
        <v>201</v>
      </c>
      <c r="C37" s="182"/>
      <c r="D37" s="182"/>
      <c r="E37" s="182"/>
      <c r="F37" s="182"/>
      <c r="G37" s="182"/>
      <c r="H37" s="182"/>
      <c r="I37" s="182"/>
      <c r="J37" s="182"/>
      <c r="K37" s="182"/>
      <c r="L37" s="182"/>
    </row>
    <row r="38" spans="1:12" ht="3.75" customHeight="1">
      <c r="A38" s="42"/>
      <c r="B38" s="182"/>
      <c r="C38" s="182"/>
      <c r="D38" s="182"/>
      <c r="E38" s="182"/>
      <c r="F38" s="182"/>
      <c r="G38" s="182"/>
      <c r="H38" s="182"/>
      <c r="I38" s="182"/>
      <c r="J38" s="182"/>
      <c r="K38" s="182"/>
      <c r="L38" s="182"/>
    </row>
    <row r="39" spans="1:12" ht="12.75">
      <c r="A39" s="42"/>
      <c r="B39" s="86"/>
      <c r="C39" s="86"/>
      <c r="D39" s="86"/>
      <c r="E39" s="86"/>
      <c r="F39" s="86"/>
      <c r="G39" s="86"/>
      <c r="H39" s="86"/>
      <c r="I39" s="86"/>
      <c r="J39" s="86"/>
      <c r="K39" s="86"/>
      <c r="L39" s="86"/>
    </row>
    <row r="40" spans="1:12" ht="12.75">
      <c r="A40" s="37" t="s">
        <v>47</v>
      </c>
      <c r="B40" s="43" t="s">
        <v>48</v>
      </c>
      <c r="I40" s="46"/>
      <c r="J40" s="46"/>
      <c r="K40" s="46"/>
      <c r="L40" s="46"/>
    </row>
    <row r="41" spans="1:12" ht="12.75">
      <c r="A41" s="37"/>
      <c r="B41" s="45" t="s">
        <v>90</v>
      </c>
      <c r="C41" s="45"/>
      <c r="D41" s="45"/>
      <c r="E41" s="45"/>
      <c r="F41" s="45"/>
      <c r="G41" s="45"/>
      <c r="H41" s="45"/>
      <c r="I41" s="90"/>
      <c r="J41" s="90"/>
      <c r="K41" s="90"/>
      <c r="L41" s="90"/>
    </row>
    <row r="42" spans="1:12" ht="12.75">
      <c r="A42" s="42"/>
      <c r="I42" s="46"/>
      <c r="J42" s="46"/>
      <c r="K42" s="46"/>
      <c r="L42" s="46"/>
    </row>
    <row r="43" spans="1:19" ht="13.5" thickBot="1">
      <c r="A43" s="53" t="s">
        <v>49</v>
      </c>
      <c r="B43" s="54" t="s">
        <v>144</v>
      </c>
      <c r="C43" s="46"/>
      <c r="D43" s="46"/>
      <c r="E43" s="46"/>
      <c r="F43" s="46"/>
      <c r="G43" s="46"/>
      <c r="H43" s="46"/>
      <c r="I43" s="100"/>
      <c r="J43" s="100"/>
      <c r="K43" s="100"/>
      <c r="L43" s="100"/>
      <c r="M43" s="46"/>
      <c r="N43" s="46"/>
      <c r="O43" s="46"/>
      <c r="P43" s="46"/>
      <c r="Q43" s="46"/>
      <c r="R43" s="46"/>
      <c r="S43" s="46"/>
    </row>
    <row r="44" spans="1:19" ht="25.5">
      <c r="A44" s="53"/>
      <c r="B44" s="54"/>
      <c r="C44" s="46"/>
      <c r="D44" s="46"/>
      <c r="E44" s="46"/>
      <c r="F44" s="46"/>
      <c r="G44" s="46"/>
      <c r="H44" s="46"/>
      <c r="I44" s="108" t="s">
        <v>6</v>
      </c>
      <c r="J44" s="108" t="s">
        <v>6</v>
      </c>
      <c r="L44" s="108" t="s">
        <v>6</v>
      </c>
      <c r="M44" s="46"/>
      <c r="N44" s="46"/>
      <c r="O44" s="46"/>
      <c r="P44" s="46"/>
      <c r="Q44" s="46"/>
      <c r="R44" s="46"/>
      <c r="S44" s="46"/>
    </row>
    <row r="45" spans="1:19" ht="12.75">
      <c r="A45" s="53"/>
      <c r="B45" s="46" t="s">
        <v>153</v>
      </c>
      <c r="C45" s="46"/>
      <c r="D45" s="46"/>
      <c r="E45" s="46"/>
      <c r="F45" s="46"/>
      <c r="G45" s="46"/>
      <c r="H45" s="46"/>
      <c r="I45" s="109" t="s">
        <v>257</v>
      </c>
      <c r="J45" s="109" t="s">
        <v>257</v>
      </c>
      <c r="K45" s="46"/>
      <c r="L45" s="109" t="s">
        <v>257</v>
      </c>
      <c r="M45" s="46"/>
      <c r="N45" s="46"/>
      <c r="O45" s="46"/>
      <c r="P45" s="46"/>
      <c r="Q45" s="46"/>
      <c r="R45" s="46"/>
      <c r="S45" s="46"/>
    </row>
    <row r="46" spans="1:19" ht="12.75">
      <c r="A46" s="53"/>
      <c r="B46" s="46"/>
      <c r="C46" s="46"/>
      <c r="D46" s="46"/>
      <c r="E46" s="46"/>
      <c r="F46" s="46"/>
      <c r="G46" s="46"/>
      <c r="H46" s="46"/>
      <c r="I46" s="53" t="s">
        <v>163</v>
      </c>
      <c r="J46" s="110" t="s">
        <v>154</v>
      </c>
      <c r="K46" s="46"/>
      <c r="L46" s="53" t="s">
        <v>145</v>
      </c>
      <c r="M46" s="46"/>
      <c r="N46" s="46"/>
      <c r="O46" s="46"/>
      <c r="P46" s="46"/>
      <c r="Q46" s="46"/>
      <c r="R46" s="46"/>
      <c r="S46" s="46"/>
    </row>
    <row r="47" spans="1:19" ht="13.5" thickBot="1">
      <c r="A47" s="53"/>
      <c r="B47" s="46"/>
      <c r="C47" s="46"/>
      <c r="D47" s="46"/>
      <c r="E47" s="46"/>
      <c r="F47" s="46"/>
      <c r="G47" s="46"/>
      <c r="H47" s="46"/>
      <c r="I47" s="56" t="s">
        <v>143</v>
      </c>
      <c r="J47" s="56" t="s">
        <v>143</v>
      </c>
      <c r="K47" s="100"/>
      <c r="L47" s="56" t="s">
        <v>143</v>
      </c>
      <c r="M47" s="46"/>
      <c r="N47" s="46"/>
      <c r="O47" s="46"/>
      <c r="P47" s="46"/>
      <c r="Q47" s="46"/>
      <c r="R47" s="46"/>
      <c r="S47" s="46"/>
    </row>
    <row r="48" spans="1:19" ht="12.75">
      <c r="A48" s="53"/>
      <c r="B48" s="111" t="s">
        <v>21</v>
      </c>
      <c r="C48" s="46"/>
      <c r="D48" s="46"/>
      <c r="E48" s="46"/>
      <c r="F48" s="46"/>
      <c r="G48" s="46"/>
      <c r="H48" s="46"/>
      <c r="I48" s="46"/>
      <c r="J48" s="46"/>
      <c r="K48" s="46"/>
      <c r="L48" s="112"/>
      <c r="M48" s="46"/>
      <c r="N48" s="46"/>
      <c r="O48" s="46"/>
      <c r="P48" s="46"/>
      <c r="Q48" s="46"/>
      <c r="R48" s="46"/>
      <c r="S48" s="46"/>
    </row>
    <row r="49" spans="1:19" ht="12.75">
      <c r="A49" s="53"/>
      <c r="B49" s="113" t="s">
        <v>172</v>
      </c>
      <c r="C49" s="46"/>
      <c r="D49" s="46"/>
      <c r="E49" s="46"/>
      <c r="F49" s="46"/>
      <c r="G49" s="46"/>
      <c r="H49" s="46"/>
      <c r="I49" s="167">
        <v>2008</v>
      </c>
      <c r="J49" s="168">
        <v>7.4945596</v>
      </c>
      <c r="K49" s="46"/>
      <c r="L49" s="112">
        <f>SUM(I49:J49)</f>
        <v>2015.4945596</v>
      </c>
      <c r="M49" s="81" t="s">
        <v>171</v>
      </c>
      <c r="N49" s="46"/>
      <c r="O49" s="46"/>
      <c r="P49" s="46"/>
      <c r="Q49" s="46"/>
      <c r="R49" s="46"/>
      <c r="S49" s="46"/>
    </row>
    <row r="50" spans="1:19" ht="12.75">
      <c r="A50" s="53"/>
      <c r="B50" s="46"/>
      <c r="C50" s="46"/>
      <c r="D50" s="46"/>
      <c r="E50" s="46"/>
      <c r="F50" s="46"/>
      <c r="G50" s="46"/>
      <c r="H50" s="46"/>
      <c r="I50" s="46"/>
      <c r="J50" s="46"/>
      <c r="K50" s="46"/>
      <c r="L50" s="112"/>
      <c r="M50" s="81" t="s">
        <v>18</v>
      </c>
      <c r="N50" s="46"/>
      <c r="O50" s="46"/>
      <c r="P50" s="46"/>
      <c r="Q50" s="46"/>
      <c r="R50" s="46"/>
      <c r="S50" s="46"/>
    </row>
    <row r="51" spans="1:19" ht="12.75">
      <c r="A51" s="53"/>
      <c r="B51" s="111" t="s">
        <v>146</v>
      </c>
      <c r="C51" s="46"/>
      <c r="D51" s="46"/>
      <c r="E51" s="46"/>
      <c r="F51" s="46"/>
      <c r="G51" s="46"/>
      <c r="H51" s="46"/>
      <c r="I51" s="46"/>
      <c r="J51" s="46"/>
      <c r="K51" s="46"/>
      <c r="L51" s="112"/>
      <c r="M51" s="46"/>
      <c r="N51" s="46"/>
      <c r="O51" s="46"/>
      <c r="P51" s="46"/>
      <c r="Q51" s="46"/>
      <c r="R51" s="46"/>
      <c r="S51" s="46"/>
    </row>
    <row r="52" spans="1:19" ht="12.75">
      <c r="A52" s="53"/>
      <c r="B52" s="19" t="s">
        <v>274</v>
      </c>
      <c r="C52" s="46"/>
      <c r="D52" s="46"/>
      <c r="E52" s="46"/>
      <c r="F52" s="46"/>
      <c r="G52" s="46"/>
      <c r="H52" s="46"/>
      <c r="I52" s="112">
        <v>206</v>
      </c>
      <c r="J52" s="112">
        <v>2</v>
      </c>
      <c r="K52" s="46"/>
      <c r="L52" s="112">
        <f>SUM(I52:J52)</f>
        <v>208</v>
      </c>
      <c r="M52" s="46"/>
      <c r="N52" s="46"/>
      <c r="O52" s="46"/>
      <c r="P52" s="46"/>
      <c r="Q52" s="46"/>
      <c r="R52" s="46"/>
      <c r="S52" s="46"/>
    </row>
    <row r="53" spans="1:19" ht="13.5" thickBot="1">
      <c r="A53" s="53"/>
      <c r="B53" s="19" t="s">
        <v>272</v>
      </c>
      <c r="C53" s="46"/>
      <c r="D53" s="46"/>
      <c r="E53" s="46"/>
      <c r="F53" s="46"/>
      <c r="G53" s="46"/>
      <c r="H53" s="46"/>
      <c r="I53" s="114">
        <v>-299</v>
      </c>
      <c r="J53" s="114">
        <v>-2</v>
      </c>
      <c r="K53" s="114"/>
      <c r="L53" s="114">
        <f>SUM(I53:J53)</f>
        <v>-301</v>
      </c>
      <c r="M53" s="46"/>
      <c r="N53" s="46"/>
      <c r="O53" s="46"/>
      <c r="P53" s="46"/>
      <c r="Q53" s="46"/>
      <c r="R53" s="46"/>
      <c r="S53" s="46"/>
    </row>
    <row r="54" spans="1:19" ht="13.5" thickBot="1">
      <c r="A54" s="53"/>
      <c r="B54" s="19" t="s">
        <v>273</v>
      </c>
      <c r="C54" s="46"/>
      <c r="D54" s="46"/>
      <c r="E54" s="46"/>
      <c r="F54" s="46"/>
      <c r="G54" s="46"/>
      <c r="H54" s="46"/>
      <c r="I54" s="114">
        <f>SUM(I52:I53)</f>
        <v>-93</v>
      </c>
      <c r="J54" s="114">
        <f>SUM(J52:J53)</f>
        <v>0</v>
      </c>
      <c r="K54" s="114" t="s">
        <v>18</v>
      </c>
      <c r="L54" s="114">
        <f>SUM(L52:L53)</f>
        <v>-93</v>
      </c>
      <c r="M54" s="46"/>
      <c r="N54" s="46"/>
      <c r="O54" s="46"/>
      <c r="P54" s="46"/>
      <c r="Q54" s="46"/>
      <c r="R54" s="46"/>
      <c r="S54" s="46"/>
    </row>
    <row r="55" spans="1:19" ht="12.75">
      <c r="A55" s="53"/>
      <c r="C55" s="46"/>
      <c r="D55" s="46"/>
      <c r="E55" s="46"/>
      <c r="F55" s="46"/>
      <c r="G55" s="46"/>
      <c r="H55" s="46"/>
      <c r="I55" s="112"/>
      <c r="J55" s="112"/>
      <c r="K55" s="112"/>
      <c r="L55" s="112"/>
      <c r="M55" s="46"/>
      <c r="N55" s="46"/>
      <c r="O55" s="46"/>
      <c r="P55" s="46"/>
      <c r="Q55" s="46"/>
      <c r="R55" s="46"/>
      <c r="S55" s="46"/>
    </row>
    <row r="56" spans="1:19" ht="24" customHeight="1" thickBot="1">
      <c r="A56" s="53"/>
      <c r="B56" s="9"/>
      <c r="C56" s="46"/>
      <c r="D56" s="46"/>
      <c r="E56" s="46"/>
      <c r="F56" s="46"/>
      <c r="G56" s="46"/>
      <c r="H56" s="46"/>
      <c r="I56" s="100"/>
      <c r="J56" s="100"/>
      <c r="K56" s="100"/>
      <c r="L56" s="114"/>
      <c r="M56" s="46"/>
      <c r="N56" s="46"/>
      <c r="O56" s="46"/>
      <c r="P56" s="46"/>
      <c r="Q56" s="46"/>
      <c r="R56" s="46"/>
      <c r="S56" s="46"/>
    </row>
    <row r="57" spans="1:19" ht="25.5">
      <c r="A57" s="53"/>
      <c r="I57" s="108" t="s">
        <v>6</v>
      </c>
      <c r="J57" s="108" t="s">
        <v>6</v>
      </c>
      <c r="K57" s="46"/>
      <c r="L57" s="108" t="s">
        <v>6</v>
      </c>
      <c r="M57" s="46"/>
      <c r="N57" s="46"/>
      <c r="O57" s="46"/>
      <c r="P57" s="46"/>
      <c r="Q57" s="46"/>
      <c r="R57" s="46"/>
      <c r="S57" s="46"/>
    </row>
    <row r="58" spans="1:19" ht="12.75">
      <c r="A58" s="53"/>
      <c r="B58" s="46" t="s">
        <v>164</v>
      </c>
      <c r="C58" s="46"/>
      <c r="D58" s="46"/>
      <c r="E58" s="46"/>
      <c r="F58" s="46"/>
      <c r="G58" s="46"/>
      <c r="H58" s="46"/>
      <c r="I58" s="109" t="s">
        <v>257</v>
      </c>
      <c r="J58" s="109" t="s">
        <v>257</v>
      </c>
      <c r="K58" s="46"/>
      <c r="L58" s="109" t="s">
        <v>257</v>
      </c>
      <c r="M58" s="46"/>
      <c r="N58" s="46"/>
      <c r="O58" s="46"/>
      <c r="P58" s="46"/>
      <c r="Q58" s="46"/>
      <c r="R58" s="46"/>
      <c r="S58" s="46"/>
    </row>
    <row r="59" spans="1:19" ht="12.75">
      <c r="A59" s="53"/>
      <c r="B59" s="115"/>
      <c r="C59" s="115"/>
      <c r="D59" s="115"/>
      <c r="E59" s="115"/>
      <c r="F59" s="115"/>
      <c r="G59" s="46"/>
      <c r="I59" s="53" t="s">
        <v>165</v>
      </c>
      <c r="J59" s="53" t="s">
        <v>166</v>
      </c>
      <c r="L59" s="53" t="s">
        <v>145</v>
      </c>
      <c r="M59" s="46"/>
      <c r="N59" s="46"/>
      <c r="O59" s="46"/>
      <c r="P59" s="46"/>
      <c r="Q59" s="46"/>
      <c r="R59" s="46"/>
      <c r="S59" s="46"/>
    </row>
    <row r="60" spans="1:19" ht="13.5" thickBot="1">
      <c r="A60" s="53"/>
      <c r="B60" s="115"/>
      <c r="C60" s="115"/>
      <c r="D60" s="115"/>
      <c r="E60" s="115"/>
      <c r="F60" s="115"/>
      <c r="G60" s="46"/>
      <c r="I60" s="56" t="s">
        <v>143</v>
      </c>
      <c r="J60" s="56" t="s">
        <v>143</v>
      </c>
      <c r="K60" s="100"/>
      <c r="L60" s="56" t="s">
        <v>143</v>
      </c>
      <c r="M60" s="46"/>
      <c r="N60" s="46"/>
      <c r="O60" s="46"/>
      <c r="P60" s="46"/>
      <c r="Q60" s="46"/>
      <c r="R60" s="46"/>
      <c r="S60" s="46"/>
    </row>
    <row r="61" spans="1:19" ht="12.75">
      <c r="A61" s="53"/>
      <c r="B61" s="111" t="s">
        <v>21</v>
      </c>
      <c r="C61" s="113"/>
      <c r="D61" s="113"/>
      <c r="E61" s="113"/>
      <c r="F61" s="113"/>
      <c r="I61" s="116"/>
      <c r="J61" s="116"/>
      <c r="L61" s="116"/>
      <c r="M61" s="46"/>
      <c r="N61" s="46"/>
      <c r="O61" s="46"/>
      <c r="P61" s="46"/>
      <c r="Q61" s="46"/>
      <c r="R61" s="46"/>
      <c r="S61" s="46"/>
    </row>
    <row r="62" spans="1:19" ht="12.75">
      <c r="A62" s="53"/>
      <c r="B62" s="113" t="s">
        <v>172</v>
      </c>
      <c r="C62" s="113"/>
      <c r="D62" s="113"/>
      <c r="E62" s="113"/>
      <c r="F62" s="113"/>
      <c r="I62" s="116">
        <v>988</v>
      </c>
      <c r="J62" s="116">
        <v>1027</v>
      </c>
      <c r="L62" s="116">
        <f>SUM(I62:J62)</f>
        <v>2015</v>
      </c>
      <c r="M62" s="46"/>
      <c r="N62" s="46"/>
      <c r="O62" s="46"/>
      <c r="P62" s="46"/>
      <c r="Q62" s="46"/>
      <c r="R62" s="46"/>
      <c r="S62" s="46"/>
    </row>
    <row r="63" spans="1:19" ht="12.75">
      <c r="A63" s="53"/>
      <c r="B63" s="113"/>
      <c r="C63" s="113"/>
      <c r="D63" s="113"/>
      <c r="E63" s="113"/>
      <c r="F63" s="113"/>
      <c r="I63" s="116"/>
      <c r="J63" s="116"/>
      <c r="L63" s="116"/>
      <c r="M63" s="46"/>
      <c r="N63" s="46"/>
      <c r="O63" s="46"/>
      <c r="P63" s="46"/>
      <c r="Q63" s="46"/>
      <c r="R63" s="46"/>
      <c r="S63" s="46"/>
    </row>
    <row r="64" spans="1:19" ht="12.75">
      <c r="A64" s="53"/>
      <c r="B64" s="111" t="s">
        <v>146</v>
      </c>
      <c r="I64" s="68"/>
      <c r="J64" s="68"/>
      <c r="L64" s="116"/>
      <c r="M64" s="46"/>
      <c r="N64" s="46"/>
      <c r="O64" s="46"/>
      <c r="P64" s="46"/>
      <c r="Q64" s="46"/>
      <c r="R64" s="46"/>
      <c r="S64" s="46"/>
    </row>
    <row r="65" spans="1:19" ht="12.75">
      <c r="A65" s="53"/>
      <c r="B65" s="19" t="s">
        <v>243</v>
      </c>
      <c r="C65" s="46"/>
      <c r="D65" s="46"/>
      <c r="E65" s="46"/>
      <c r="I65" s="112">
        <v>490</v>
      </c>
      <c r="J65" s="112">
        <v>-282</v>
      </c>
      <c r="K65" s="46"/>
      <c r="L65" s="117">
        <f>SUM(I65:J65)</f>
        <v>208</v>
      </c>
      <c r="M65" s="46"/>
      <c r="N65" s="46"/>
      <c r="O65" s="46"/>
      <c r="P65" s="46"/>
      <c r="Q65" s="46"/>
      <c r="R65" s="46"/>
      <c r="S65" s="46"/>
    </row>
    <row r="66" spans="1:19" ht="13.5" thickBot="1">
      <c r="A66" s="53"/>
      <c r="B66" s="19" t="s">
        <v>272</v>
      </c>
      <c r="C66" s="46"/>
      <c r="D66" s="46"/>
      <c r="E66" s="46"/>
      <c r="I66" s="114">
        <v>0</v>
      </c>
      <c r="J66" s="114">
        <v>-301</v>
      </c>
      <c r="K66" s="100"/>
      <c r="L66" s="120">
        <f>SUM(I66:J66)</f>
        <v>-301</v>
      </c>
      <c r="M66" s="46"/>
      <c r="N66" s="46"/>
      <c r="O66" s="46"/>
      <c r="P66" s="46"/>
      <c r="Q66" s="46"/>
      <c r="R66" s="46"/>
      <c r="S66" s="46"/>
    </row>
    <row r="67" spans="1:19" ht="13.5" thickBot="1">
      <c r="A67" s="53"/>
      <c r="B67" s="19" t="s">
        <v>275</v>
      </c>
      <c r="C67" s="46"/>
      <c r="D67" s="46"/>
      <c r="E67" s="46"/>
      <c r="I67" s="114">
        <f>SUM(I65:I66)</f>
        <v>490</v>
      </c>
      <c r="J67" s="114">
        <f>SUM(J65:J66)</f>
        <v>-583</v>
      </c>
      <c r="K67" s="114"/>
      <c r="L67" s="114">
        <f>SUM(L65:L66)</f>
        <v>-93</v>
      </c>
      <c r="M67" s="46"/>
      <c r="N67" s="46"/>
      <c r="O67" s="46"/>
      <c r="P67" s="46"/>
      <c r="Q67" s="46"/>
      <c r="R67" s="46"/>
      <c r="S67" s="46"/>
    </row>
    <row r="68" spans="1:19" ht="12.75">
      <c r="A68" s="53"/>
      <c r="B68" s="19" t="s">
        <v>18</v>
      </c>
      <c r="C68" s="46"/>
      <c r="D68" s="46"/>
      <c r="E68" s="46"/>
      <c r="I68" s="112" t="s">
        <v>18</v>
      </c>
      <c r="J68" s="112" t="s">
        <v>18</v>
      </c>
      <c r="K68" s="112" t="s">
        <v>18</v>
      </c>
      <c r="L68" s="112" t="s">
        <v>18</v>
      </c>
      <c r="M68" s="46" t="s">
        <v>18</v>
      </c>
      <c r="N68" s="46"/>
      <c r="O68" s="46"/>
      <c r="P68" s="46"/>
      <c r="Q68" s="46"/>
      <c r="R68" s="46"/>
      <c r="S68" s="46"/>
    </row>
    <row r="69" spans="1:19" ht="12.75">
      <c r="A69" s="53"/>
      <c r="C69" s="46"/>
      <c r="D69" s="46"/>
      <c r="E69" s="46"/>
      <c r="I69" s="112"/>
      <c r="J69" s="112"/>
      <c r="K69" s="46"/>
      <c r="L69" s="117"/>
      <c r="M69" s="46"/>
      <c r="N69" s="46"/>
      <c r="O69" s="46"/>
      <c r="P69" s="46"/>
      <c r="Q69" s="46"/>
      <c r="R69" s="46"/>
      <c r="S69" s="46"/>
    </row>
    <row r="70" spans="1:19" ht="12.75">
      <c r="A70" s="53"/>
      <c r="B70" s="19" t="s">
        <v>244</v>
      </c>
      <c r="M70" s="46"/>
      <c r="N70" s="46"/>
      <c r="O70" s="46"/>
      <c r="P70" s="46"/>
      <c r="Q70" s="46"/>
      <c r="R70" s="46"/>
      <c r="S70" s="46"/>
    </row>
    <row r="71" spans="1:19" ht="13.5" thickBot="1">
      <c r="A71" s="53"/>
      <c r="I71" s="100"/>
      <c r="J71" s="100"/>
      <c r="K71" s="100"/>
      <c r="L71" s="100"/>
      <c r="M71" s="46"/>
      <c r="N71" s="46"/>
      <c r="O71" s="46"/>
      <c r="P71" s="46"/>
      <c r="Q71" s="46"/>
      <c r="R71" s="46"/>
      <c r="S71" s="46"/>
    </row>
    <row r="72" spans="1:19" ht="25.5">
      <c r="A72" s="53"/>
      <c r="B72" s="54"/>
      <c r="C72" s="46"/>
      <c r="D72" s="46"/>
      <c r="E72" s="46"/>
      <c r="F72" s="46"/>
      <c r="G72" s="46"/>
      <c r="H72" s="46"/>
      <c r="I72" s="108" t="s">
        <v>169</v>
      </c>
      <c r="J72" s="108" t="s">
        <v>169</v>
      </c>
      <c r="L72" s="108" t="s">
        <v>169</v>
      </c>
      <c r="M72" s="46"/>
      <c r="N72" s="46"/>
      <c r="O72" s="46"/>
      <c r="P72" s="46"/>
      <c r="Q72" s="46"/>
      <c r="R72" s="46"/>
      <c r="S72" s="46"/>
    </row>
    <row r="73" spans="1:19" ht="12.75">
      <c r="A73" s="55"/>
      <c r="B73" s="46" t="s">
        <v>153</v>
      </c>
      <c r="C73" s="46"/>
      <c r="D73" s="46"/>
      <c r="E73" s="46"/>
      <c r="F73" s="46"/>
      <c r="G73" s="46"/>
      <c r="H73" s="46"/>
      <c r="I73" s="109" t="s">
        <v>257</v>
      </c>
      <c r="J73" s="109" t="s">
        <v>257</v>
      </c>
      <c r="K73" s="46"/>
      <c r="L73" s="109" t="s">
        <v>257</v>
      </c>
      <c r="M73" s="46"/>
      <c r="N73" s="46"/>
      <c r="O73" s="46"/>
      <c r="P73" s="46"/>
      <c r="Q73" s="46"/>
      <c r="R73" s="46"/>
      <c r="S73" s="46"/>
    </row>
    <row r="74" spans="1:19" ht="12.75">
      <c r="A74" s="55"/>
      <c r="B74" s="46"/>
      <c r="C74" s="46"/>
      <c r="D74" s="46"/>
      <c r="E74" s="46"/>
      <c r="F74" s="46"/>
      <c r="G74" s="46"/>
      <c r="H74" s="46"/>
      <c r="I74" s="53" t="s">
        <v>163</v>
      </c>
      <c r="J74" s="110" t="s">
        <v>154</v>
      </c>
      <c r="K74" s="46"/>
      <c r="L74" s="53" t="s">
        <v>145</v>
      </c>
      <c r="M74" s="46"/>
      <c r="N74" s="46"/>
      <c r="O74" s="46"/>
      <c r="P74" s="46"/>
      <c r="Q74" s="46"/>
      <c r="R74" s="46"/>
      <c r="S74" s="46"/>
    </row>
    <row r="75" spans="1:19" ht="13.5" thickBot="1">
      <c r="A75" s="55"/>
      <c r="B75" s="46"/>
      <c r="C75" s="46"/>
      <c r="D75" s="46"/>
      <c r="E75" s="46"/>
      <c r="F75" s="46"/>
      <c r="G75" s="46"/>
      <c r="H75" s="46"/>
      <c r="I75" s="56" t="s">
        <v>143</v>
      </c>
      <c r="J75" s="56" t="s">
        <v>143</v>
      </c>
      <c r="K75" s="100"/>
      <c r="L75" s="56" t="s">
        <v>143</v>
      </c>
      <c r="M75" s="46"/>
      <c r="N75" s="46"/>
      <c r="O75" s="46"/>
      <c r="P75" s="46"/>
      <c r="Q75" s="46"/>
      <c r="R75" s="46"/>
      <c r="S75" s="46"/>
    </row>
    <row r="76" spans="1:19" ht="12.75">
      <c r="A76" s="55"/>
      <c r="B76" s="111" t="s">
        <v>21</v>
      </c>
      <c r="C76" s="46"/>
      <c r="D76" s="46"/>
      <c r="E76" s="46"/>
      <c r="F76" s="46"/>
      <c r="G76" s="46"/>
      <c r="H76" s="46"/>
      <c r="I76" s="46"/>
      <c r="J76" s="46"/>
      <c r="K76" s="46"/>
      <c r="L76" s="112"/>
      <c r="M76" s="46"/>
      <c r="N76" s="46"/>
      <c r="O76" s="46"/>
      <c r="P76" s="46"/>
      <c r="Q76" s="46"/>
      <c r="R76" s="46"/>
      <c r="S76" s="46"/>
    </row>
    <row r="77" spans="1:19" ht="12.75">
      <c r="A77" s="55"/>
      <c r="B77" s="113" t="s">
        <v>172</v>
      </c>
      <c r="C77" s="46"/>
      <c r="D77" s="46"/>
      <c r="E77" s="46"/>
      <c r="F77" s="46"/>
      <c r="G77" s="46"/>
      <c r="H77" s="46"/>
      <c r="I77" s="168">
        <v>5935</v>
      </c>
      <c r="J77" s="169">
        <v>18</v>
      </c>
      <c r="K77" s="46"/>
      <c r="L77" s="112">
        <f>I77+J77</f>
        <v>5953</v>
      </c>
      <c r="M77" s="81" t="s">
        <v>18</v>
      </c>
      <c r="N77" s="46"/>
      <c r="O77" s="46"/>
      <c r="P77" s="46"/>
      <c r="Q77" s="46"/>
      <c r="R77" s="46"/>
      <c r="S77" s="46"/>
    </row>
    <row r="78" spans="1:19" ht="12.75">
      <c r="A78" s="55"/>
      <c r="B78" s="46"/>
      <c r="C78" s="46"/>
      <c r="D78" s="46"/>
      <c r="E78" s="46"/>
      <c r="F78" s="46"/>
      <c r="G78" s="46"/>
      <c r="H78" s="46"/>
      <c r="I78" s="46"/>
      <c r="J78" s="46"/>
      <c r="K78" s="46"/>
      <c r="L78" s="112"/>
      <c r="M78" s="46"/>
      <c r="N78" s="46"/>
      <c r="O78" s="46"/>
      <c r="P78" s="46"/>
      <c r="Q78" s="46"/>
      <c r="R78" s="46"/>
      <c r="S78" s="46"/>
    </row>
    <row r="79" spans="1:19" ht="12.75">
      <c r="A79" s="55"/>
      <c r="B79" s="111" t="s">
        <v>146</v>
      </c>
      <c r="C79" s="46"/>
      <c r="D79" s="46"/>
      <c r="E79" s="46"/>
      <c r="F79" s="46"/>
      <c r="G79" s="46"/>
      <c r="H79" s="46"/>
      <c r="I79" s="46"/>
      <c r="J79" s="46"/>
      <c r="K79" s="46"/>
      <c r="L79" s="112"/>
      <c r="M79" s="46"/>
      <c r="N79" s="46"/>
      <c r="O79" s="46"/>
      <c r="P79" s="46"/>
      <c r="Q79" s="46"/>
      <c r="R79" s="46"/>
      <c r="S79" s="46"/>
    </row>
    <row r="80" spans="1:19" ht="12.75">
      <c r="A80" s="55"/>
      <c r="B80" s="19" t="s">
        <v>1</v>
      </c>
      <c r="C80" s="46"/>
      <c r="D80" s="46"/>
      <c r="E80" s="46"/>
      <c r="F80" s="46"/>
      <c r="G80" s="46"/>
      <c r="H80" s="46"/>
      <c r="I80" s="112">
        <v>2326</v>
      </c>
      <c r="J80" s="112">
        <v>3</v>
      </c>
      <c r="K80" s="46"/>
      <c r="L80" s="112">
        <f>I80+J80</f>
        <v>2329</v>
      </c>
      <c r="M80" s="46"/>
      <c r="N80" s="46"/>
      <c r="O80" s="46"/>
      <c r="P80" s="46"/>
      <c r="Q80" s="46"/>
      <c r="R80" s="46"/>
      <c r="S80" s="46"/>
    </row>
    <row r="81" spans="1:19" ht="13.5" thickBot="1">
      <c r="A81" s="55"/>
      <c r="B81" s="19" t="s">
        <v>272</v>
      </c>
      <c r="C81" s="46"/>
      <c r="D81" s="46"/>
      <c r="E81" s="46"/>
      <c r="F81" s="46"/>
      <c r="G81" s="46"/>
      <c r="H81" s="46"/>
      <c r="I81" s="114">
        <v>-299</v>
      </c>
      <c r="J81" s="114">
        <v>-2</v>
      </c>
      <c r="K81" s="100"/>
      <c r="L81" s="112">
        <f>I81+J81</f>
        <v>-301</v>
      </c>
      <c r="M81" s="46"/>
      <c r="N81" s="46"/>
      <c r="O81" s="46"/>
      <c r="P81" s="46"/>
      <c r="Q81" s="46"/>
      <c r="R81" s="46"/>
      <c r="S81" s="46"/>
    </row>
    <row r="82" spans="1:19" ht="13.5" thickBot="1">
      <c r="A82" s="55"/>
      <c r="B82" s="19" t="s">
        <v>276</v>
      </c>
      <c r="C82" s="46"/>
      <c r="D82" s="46"/>
      <c r="E82" s="46"/>
      <c r="F82" s="46"/>
      <c r="G82" s="46"/>
      <c r="H82" s="46"/>
      <c r="I82" s="170">
        <f>SUM(I80:I81)</f>
        <v>2027</v>
      </c>
      <c r="J82" s="170">
        <f>SUM(J80:J81)</f>
        <v>1</v>
      </c>
      <c r="K82" s="170" t="s">
        <v>18</v>
      </c>
      <c r="L82" s="170">
        <f>SUM(L80:L81)</f>
        <v>2028</v>
      </c>
      <c r="M82" s="46"/>
      <c r="N82" s="46"/>
      <c r="O82" s="46"/>
      <c r="P82" s="46"/>
      <c r="Q82" s="46"/>
      <c r="R82" s="46"/>
      <c r="S82" s="46"/>
    </row>
    <row r="83" spans="1:19" ht="30" customHeight="1" thickBot="1">
      <c r="A83" s="55"/>
      <c r="C83" s="46"/>
      <c r="D83" s="46"/>
      <c r="E83" s="46"/>
      <c r="F83" s="46"/>
      <c r="G83" s="46"/>
      <c r="H83" s="46"/>
      <c r="I83" s="100"/>
      <c r="J83" s="100"/>
      <c r="K83" s="100"/>
      <c r="L83" s="114"/>
      <c r="M83" s="46"/>
      <c r="N83" s="46"/>
      <c r="O83" s="46"/>
      <c r="P83" s="46"/>
      <c r="Q83" s="46"/>
      <c r="R83" s="46"/>
      <c r="S83" s="46"/>
    </row>
    <row r="84" spans="1:12" ht="25.5">
      <c r="A84" s="42"/>
      <c r="I84" s="108" t="s">
        <v>169</v>
      </c>
      <c r="J84" s="108" t="s">
        <v>169</v>
      </c>
      <c r="K84" s="46"/>
      <c r="L84" s="108" t="s">
        <v>169</v>
      </c>
    </row>
    <row r="85" spans="1:12" ht="12.75">
      <c r="A85" s="42"/>
      <c r="B85" s="46" t="s">
        <v>164</v>
      </c>
      <c r="C85" s="46"/>
      <c r="D85" s="46"/>
      <c r="E85" s="46"/>
      <c r="F85" s="46"/>
      <c r="G85" s="46"/>
      <c r="H85" s="46"/>
      <c r="I85" s="109" t="s">
        <v>257</v>
      </c>
      <c r="J85" s="109" t="s">
        <v>257</v>
      </c>
      <c r="K85" s="46"/>
      <c r="L85" s="109" t="s">
        <v>257</v>
      </c>
    </row>
    <row r="86" spans="1:12" ht="12.75">
      <c r="A86" s="42"/>
      <c r="B86" s="115"/>
      <c r="C86" s="115"/>
      <c r="D86" s="115"/>
      <c r="E86" s="115"/>
      <c r="F86" s="115"/>
      <c r="G86" s="46"/>
      <c r="I86" s="53" t="s">
        <v>165</v>
      </c>
      <c r="J86" s="53" t="s">
        <v>166</v>
      </c>
      <c r="K86" s="46"/>
      <c r="L86" s="53" t="s">
        <v>145</v>
      </c>
    </row>
    <row r="87" spans="1:12" ht="13.5" thickBot="1">
      <c r="A87" s="42"/>
      <c r="B87" s="115"/>
      <c r="C87" s="115"/>
      <c r="D87" s="115"/>
      <c r="E87" s="115"/>
      <c r="F87" s="115"/>
      <c r="G87" s="46"/>
      <c r="I87" s="56" t="s">
        <v>143</v>
      </c>
      <c r="J87" s="56" t="s">
        <v>143</v>
      </c>
      <c r="K87" s="100"/>
      <c r="L87" s="56" t="s">
        <v>143</v>
      </c>
    </row>
    <row r="88" spans="1:12" ht="12.75">
      <c r="A88" s="42"/>
      <c r="B88" s="111" t="s">
        <v>21</v>
      </c>
      <c r="C88" s="113"/>
      <c r="D88" s="113"/>
      <c r="E88" s="113"/>
      <c r="F88" s="113"/>
      <c r="I88" s="116"/>
      <c r="J88" s="116"/>
      <c r="L88" s="116"/>
    </row>
    <row r="89" spans="1:12" ht="12.75">
      <c r="A89" s="42"/>
      <c r="B89" s="113" t="s">
        <v>172</v>
      </c>
      <c r="C89" s="113"/>
      <c r="D89" s="113"/>
      <c r="E89" s="113"/>
      <c r="F89" s="113"/>
      <c r="I89" s="116">
        <v>3988</v>
      </c>
      <c r="J89" s="116">
        <v>1965</v>
      </c>
      <c r="L89" s="116">
        <f>SUM(I89:J89)</f>
        <v>5953</v>
      </c>
    </row>
    <row r="90" spans="1:12" ht="12.75">
      <c r="A90" s="42"/>
      <c r="B90" s="113"/>
      <c r="C90" s="113"/>
      <c r="D90" s="113"/>
      <c r="E90" s="113"/>
      <c r="F90" s="113"/>
      <c r="I90" s="116"/>
      <c r="J90" s="116"/>
      <c r="L90" s="116"/>
    </row>
    <row r="91" spans="1:12" ht="12.75">
      <c r="A91" s="42"/>
      <c r="B91" s="111" t="s">
        <v>146</v>
      </c>
      <c r="I91" s="68"/>
      <c r="J91" s="68"/>
      <c r="L91" s="116"/>
    </row>
    <row r="92" spans="1:12" ht="12.75">
      <c r="A92" s="42"/>
      <c r="B92" s="19" t="s">
        <v>243</v>
      </c>
      <c r="C92" s="46"/>
      <c r="D92" s="46"/>
      <c r="I92" s="112">
        <v>3181</v>
      </c>
      <c r="J92" s="112">
        <v>-852</v>
      </c>
      <c r="K92" s="46"/>
      <c r="L92" s="117">
        <f>SUM(I92:J92)</f>
        <v>2329</v>
      </c>
    </row>
    <row r="93" spans="1:12" ht="13.5" thickBot="1">
      <c r="A93" s="42"/>
      <c r="B93" s="19" t="s">
        <v>272</v>
      </c>
      <c r="C93" s="46"/>
      <c r="D93" s="46"/>
      <c r="I93" s="114">
        <v>0</v>
      </c>
      <c r="J93" s="114">
        <v>-301</v>
      </c>
      <c r="K93" s="100"/>
      <c r="L93" s="120">
        <f>SUM(I93:J93)</f>
        <v>-301</v>
      </c>
    </row>
    <row r="94" spans="1:12" ht="13.5" thickBot="1">
      <c r="A94" s="42"/>
      <c r="B94" s="19" t="s">
        <v>275</v>
      </c>
      <c r="C94" s="46"/>
      <c r="D94" s="46"/>
      <c r="I94" s="114">
        <f>SUM(I92:I93)</f>
        <v>3181</v>
      </c>
      <c r="J94" s="114">
        <f>SUM(J92:J93)</f>
        <v>-1153</v>
      </c>
      <c r="K94" s="114"/>
      <c r="L94" s="114">
        <f>SUM(L92:L93)</f>
        <v>2028</v>
      </c>
    </row>
    <row r="95" spans="1:12" ht="12.75">
      <c r="A95" s="42"/>
      <c r="B95" s="19" t="s">
        <v>18</v>
      </c>
      <c r="C95" s="46"/>
      <c r="D95" s="46"/>
      <c r="I95" s="118"/>
      <c r="J95" s="118"/>
      <c r="K95" s="118"/>
      <c r="L95" s="118"/>
    </row>
    <row r="96" spans="1:12" ht="12.75">
      <c r="A96" s="42"/>
      <c r="I96" s="46"/>
      <c r="J96" s="46"/>
      <c r="K96" s="46"/>
      <c r="L96" s="46"/>
    </row>
    <row r="97" spans="1:2" ht="12.75">
      <c r="A97" s="42"/>
      <c r="B97" s="19" t="s">
        <v>245</v>
      </c>
    </row>
    <row r="98" ht="12.75">
      <c r="A98" s="42"/>
    </row>
    <row r="99" ht="12.75">
      <c r="A99" s="42"/>
    </row>
    <row r="100" spans="1:2" ht="12.75">
      <c r="A100" s="37" t="s">
        <v>50</v>
      </c>
      <c r="B100" s="43" t="s">
        <v>82</v>
      </c>
    </row>
    <row r="101" spans="1:12" ht="12.75">
      <c r="A101" s="42"/>
      <c r="B101" s="182" t="s">
        <v>100</v>
      </c>
      <c r="C101" s="182"/>
      <c r="D101" s="182"/>
      <c r="E101" s="182"/>
      <c r="F101" s="182"/>
      <c r="G101" s="182"/>
      <c r="H101" s="182"/>
      <c r="I101" s="182"/>
      <c r="J101" s="182"/>
      <c r="K101" s="182"/>
      <c r="L101" s="182"/>
    </row>
    <row r="102" spans="1:12" ht="12.75">
      <c r="A102" s="42"/>
      <c r="B102" s="182"/>
      <c r="C102" s="182"/>
      <c r="D102" s="182"/>
      <c r="E102" s="182"/>
      <c r="F102" s="182"/>
      <c r="G102" s="182"/>
      <c r="H102" s="182"/>
      <c r="I102" s="182"/>
      <c r="J102" s="182"/>
      <c r="K102" s="182"/>
      <c r="L102" s="182"/>
    </row>
    <row r="103" ht="12.75">
      <c r="A103" s="42"/>
    </row>
    <row r="104" spans="1:2" ht="12.75">
      <c r="A104" s="37" t="s">
        <v>51</v>
      </c>
      <c r="B104" s="43" t="s">
        <v>84</v>
      </c>
    </row>
    <row r="105" spans="1:16" ht="12.75">
      <c r="A105" s="42"/>
      <c r="B105" s="19" t="s">
        <v>277</v>
      </c>
      <c r="D105" s="87"/>
      <c r="E105" s="87"/>
      <c r="F105" s="87"/>
      <c r="G105" s="87"/>
      <c r="H105" s="87"/>
      <c r="I105" s="87"/>
      <c r="J105" s="87"/>
      <c r="K105" s="87"/>
      <c r="L105" s="87"/>
      <c r="M105" s="46" t="s">
        <v>18</v>
      </c>
      <c r="N105" s="46"/>
      <c r="O105" s="46"/>
      <c r="P105" s="46"/>
    </row>
    <row r="106" spans="1:13" ht="12.75">
      <c r="A106" s="42"/>
      <c r="B106" s="19" t="s">
        <v>279</v>
      </c>
      <c r="D106" s="87"/>
      <c r="E106" s="87"/>
      <c r="F106" s="87"/>
      <c r="G106" s="87"/>
      <c r="H106" s="87"/>
      <c r="I106" s="87"/>
      <c r="J106" s="87"/>
      <c r="K106" s="87"/>
      <c r="L106" s="87"/>
      <c r="M106" s="9" t="s">
        <v>18</v>
      </c>
    </row>
    <row r="107" spans="2:12" ht="12.75">
      <c r="B107" s="19" t="s">
        <v>278</v>
      </c>
      <c r="D107" s="87"/>
      <c r="E107" s="87"/>
      <c r="F107" s="87"/>
      <c r="G107" s="87"/>
      <c r="H107" s="87"/>
      <c r="I107" s="87"/>
      <c r="J107" s="87"/>
      <c r="K107" s="87"/>
      <c r="L107" s="87"/>
    </row>
    <row r="108" spans="1:12" ht="12.75">
      <c r="A108" s="42"/>
      <c r="B108" s="87"/>
      <c r="C108" s="87"/>
      <c r="D108" s="87"/>
      <c r="E108" s="87"/>
      <c r="F108" s="87"/>
      <c r="G108" s="87"/>
      <c r="H108" s="87"/>
      <c r="I108" s="87"/>
      <c r="J108" s="87"/>
      <c r="K108" s="87"/>
      <c r="L108" s="87"/>
    </row>
    <row r="109" spans="1:12" ht="12.75">
      <c r="A109" s="42"/>
      <c r="B109" s="182" t="s">
        <v>280</v>
      </c>
      <c r="C109" s="182"/>
      <c r="D109" s="182"/>
      <c r="E109" s="182"/>
      <c r="F109" s="182"/>
      <c r="G109" s="182"/>
      <c r="H109" s="182"/>
      <c r="I109" s="182"/>
      <c r="J109" s="182"/>
      <c r="K109" s="182"/>
      <c r="L109" s="182"/>
    </row>
    <row r="110" spans="1:12" ht="12.75">
      <c r="A110" s="42"/>
      <c r="B110" s="182"/>
      <c r="C110" s="182"/>
      <c r="D110" s="182"/>
      <c r="E110" s="182"/>
      <c r="F110" s="182"/>
      <c r="G110" s="182"/>
      <c r="H110" s="182"/>
      <c r="I110" s="182"/>
      <c r="J110" s="182"/>
      <c r="K110" s="182"/>
      <c r="L110" s="182"/>
    </row>
    <row r="111" spans="1:12" ht="12.75">
      <c r="A111" s="42"/>
      <c r="B111" s="87"/>
      <c r="C111" s="87"/>
      <c r="D111" s="87"/>
      <c r="E111" s="87"/>
      <c r="F111" s="87"/>
      <c r="G111" s="87"/>
      <c r="H111" s="87"/>
      <c r="I111" s="87"/>
      <c r="J111" s="87"/>
      <c r="K111" s="87"/>
      <c r="L111" s="87"/>
    </row>
    <row r="112" spans="1:2" ht="12.75">
      <c r="A112" s="37" t="s">
        <v>52</v>
      </c>
      <c r="B112" s="43" t="s">
        <v>191</v>
      </c>
    </row>
    <row r="113" spans="1:2" ht="12.75">
      <c r="A113" s="42"/>
      <c r="B113" s="19" t="s">
        <v>88</v>
      </c>
    </row>
    <row r="114" ht="12.75">
      <c r="A114" s="42"/>
    </row>
    <row r="115" spans="1:2" ht="12.75">
      <c r="A115" s="37" t="s">
        <v>53</v>
      </c>
      <c r="B115" s="43" t="s">
        <v>54</v>
      </c>
    </row>
    <row r="116" spans="1:2" ht="12.75">
      <c r="A116" s="42"/>
      <c r="B116" s="19" t="s">
        <v>286</v>
      </c>
    </row>
    <row r="117" spans="1:2" ht="12.75">
      <c r="A117" s="42"/>
      <c r="B117" s="19" t="s">
        <v>287</v>
      </c>
    </row>
    <row r="118" ht="12.75">
      <c r="A118" s="42"/>
    </row>
    <row r="119" spans="1:2" ht="12.75">
      <c r="A119" s="37" t="s">
        <v>55</v>
      </c>
      <c r="B119" s="43" t="s">
        <v>56</v>
      </c>
    </row>
    <row r="120" spans="1:10" ht="12.75">
      <c r="A120" s="37"/>
      <c r="B120" s="19" t="s">
        <v>125</v>
      </c>
      <c r="J120" s="42" t="s">
        <v>18</v>
      </c>
    </row>
    <row r="121" spans="1:10" ht="12.75">
      <c r="A121" s="37"/>
      <c r="B121" s="91"/>
      <c r="J121" s="42" t="s">
        <v>18</v>
      </c>
    </row>
    <row r="122" spans="1:2" ht="12.75">
      <c r="A122" s="37" t="s">
        <v>57</v>
      </c>
      <c r="B122" s="43" t="s">
        <v>58</v>
      </c>
    </row>
    <row r="123" spans="1:2" ht="12.75">
      <c r="A123" s="42"/>
      <c r="B123" s="19" t="s">
        <v>86</v>
      </c>
    </row>
    <row r="124" ht="12.75">
      <c r="A124" s="42"/>
    </row>
    <row r="125" spans="1:10" ht="13.5" thickBot="1">
      <c r="A125" s="37" t="s">
        <v>59</v>
      </c>
      <c r="B125" s="43" t="s">
        <v>60</v>
      </c>
      <c r="J125" s="42"/>
    </row>
    <row r="126" spans="1:10" ht="12.75">
      <c r="A126" s="42"/>
      <c r="J126" s="85" t="s">
        <v>261</v>
      </c>
    </row>
    <row r="127" spans="1:10" ht="13.5" thickBot="1">
      <c r="A127" s="42"/>
      <c r="J127" s="56" t="s">
        <v>143</v>
      </c>
    </row>
    <row r="128" spans="1:10" ht="12.75">
      <c r="A128" s="42"/>
      <c r="J128" s="88"/>
    </row>
    <row r="129" spans="1:12" ht="12.75">
      <c r="A129" s="42"/>
      <c r="B129" s="19" t="s">
        <v>61</v>
      </c>
      <c r="J129" s="79">
        <v>4082</v>
      </c>
      <c r="L129" s="79"/>
    </row>
    <row r="130" spans="1:10" ht="12.75">
      <c r="A130" s="42"/>
      <c r="B130" s="19" t="s">
        <v>133</v>
      </c>
      <c r="J130" s="79">
        <v>10370</v>
      </c>
    </row>
    <row r="131" spans="1:10" ht="12.75">
      <c r="A131" s="42"/>
      <c r="B131" s="19" t="s">
        <v>161</v>
      </c>
      <c r="J131" s="165">
        <v>-583</v>
      </c>
    </row>
    <row r="132" spans="1:10" ht="13.5" thickBot="1">
      <c r="A132" s="42"/>
      <c r="J132" s="166">
        <f>SUM(J129:J131)</f>
        <v>13869</v>
      </c>
    </row>
    <row r="133" ht="13.5" thickTop="1"/>
    <row r="134" spans="1:12" ht="12.75">
      <c r="A134" s="37" t="s">
        <v>62</v>
      </c>
      <c r="B134" s="212" t="s">
        <v>246</v>
      </c>
      <c r="C134" s="213"/>
      <c r="D134" s="213"/>
      <c r="E134" s="213"/>
      <c r="F134" s="213"/>
      <c r="G134" s="213"/>
      <c r="H134" s="213"/>
      <c r="I134" s="213"/>
      <c r="J134" s="213"/>
      <c r="K134" s="213"/>
      <c r="L134" s="213"/>
    </row>
    <row r="135" spans="1:12" ht="12.75">
      <c r="A135" s="37"/>
      <c r="B135" s="213"/>
      <c r="C135" s="213"/>
      <c r="D135" s="213"/>
      <c r="E135" s="213"/>
      <c r="F135" s="213"/>
      <c r="G135" s="213"/>
      <c r="H135" s="213"/>
      <c r="I135" s="213"/>
      <c r="J135" s="213"/>
      <c r="K135" s="213"/>
      <c r="L135" s="213"/>
    </row>
    <row r="136" ht="12.75">
      <c r="A136" s="42"/>
    </row>
    <row r="137" spans="1:24" ht="12.75">
      <c r="A137" s="37" t="s">
        <v>63</v>
      </c>
      <c r="B137" s="43" t="s">
        <v>64</v>
      </c>
      <c r="N137" s="204"/>
      <c r="O137" s="204"/>
      <c r="P137" s="204"/>
      <c r="Q137" s="204"/>
      <c r="R137" s="204"/>
      <c r="S137" s="204"/>
      <c r="T137" s="204"/>
      <c r="U137" s="204"/>
      <c r="V137" s="204"/>
      <c r="W137" s="204"/>
      <c r="X137" s="204"/>
    </row>
    <row r="138" spans="1:24" ht="12.75">
      <c r="A138" s="37"/>
      <c r="B138" s="204" t="s">
        <v>293</v>
      </c>
      <c r="C138" s="204"/>
      <c r="D138" s="204"/>
      <c r="E138" s="204"/>
      <c r="F138" s="204"/>
      <c r="G138" s="204"/>
      <c r="H138" s="204"/>
      <c r="I138" s="204"/>
      <c r="J138" s="204"/>
      <c r="K138" s="204"/>
      <c r="L138" s="204"/>
      <c r="N138" s="76"/>
      <c r="O138" s="76"/>
      <c r="P138" s="76"/>
      <c r="Q138" s="76"/>
      <c r="R138" s="76"/>
      <c r="S138" s="76"/>
      <c r="T138" s="76"/>
      <c r="U138" s="76"/>
      <c r="V138" s="76"/>
      <c r="W138" s="76"/>
      <c r="X138" s="76"/>
    </row>
    <row r="139" spans="1:24" ht="12.75">
      <c r="A139" s="37"/>
      <c r="B139" s="204"/>
      <c r="C139" s="204"/>
      <c r="D139" s="204"/>
      <c r="E139" s="204"/>
      <c r="F139" s="204"/>
      <c r="G139" s="204"/>
      <c r="H139" s="204"/>
      <c r="I139" s="204"/>
      <c r="J139" s="204"/>
      <c r="K139" s="204"/>
      <c r="L139" s="204"/>
      <c r="N139" s="76"/>
      <c r="O139" s="76"/>
      <c r="P139" s="76"/>
      <c r="Q139" s="76"/>
      <c r="R139" s="76"/>
      <c r="S139" s="76"/>
      <c r="T139" s="76"/>
      <c r="U139" s="76"/>
      <c r="V139" s="76"/>
      <c r="W139" s="76"/>
      <c r="X139" s="76"/>
    </row>
    <row r="140" spans="1:24" ht="14.25" customHeight="1">
      <c r="A140" s="37"/>
      <c r="B140" s="204"/>
      <c r="C140" s="204"/>
      <c r="D140" s="204"/>
      <c r="E140" s="204"/>
      <c r="F140" s="204"/>
      <c r="G140" s="204"/>
      <c r="H140" s="204"/>
      <c r="I140" s="204"/>
      <c r="J140" s="204"/>
      <c r="K140" s="204"/>
      <c r="L140" s="204"/>
      <c r="N140" s="76"/>
      <c r="O140" s="76"/>
      <c r="P140" s="76"/>
      <c r="Q140" s="76"/>
      <c r="R140" s="76"/>
      <c r="S140" s="76"/>
      <c r="T140" s="76"/>
      <c r="U140" s="76"/>
      <c r="V140" s="76"/>
      <c r="W140" s="76"/>
      <c r="X140" s="76"/>
    </row>
    <row r="141" spans="1:24" ht="12.75">
      <c r="A141" s="37"/>
      <c r="B141" s="204" t="s">
        <v>294</v>
      </c>
      <c r="C141" s="204"/>
      <c r="D141" s="204"/>
      <c r="E141" s="204"/>
      <c r="F141" s="204"/>
      <c r="G141" s="204"/>
      <c r="H141" s="204"/>
      <c r="I141" s="204"/>
      <c r="J141" s="204"/>
      <c r="K141" s="204"/>
      <c r="L141" s="204"/>
      <c r="N141" s="76"/>
      <c r="O141" s="76"/>
      <c r="P141" s="76"/>
      <c r="Q141" s="76"/>
      <c r="R141" s="76"/>
      <c r="S141" s="76"/>
      <c r="T141" s="76"/>
      <c r="U141" s="76"/>
      <c r="V141" s="76"/>
      <c r="W141" s="76"/>
      <c r="X141" s="76"/>
    </row>
    <row r="142" spans="1:24" ht="31.5" customHeight="1">
      <c r="A142" s="37"/>
      <c r="B142" s="204"/>
      <c r="C142" s="204"/>
      <c r="D142" s="204"/>
      <c r="E142" s="204"/>
      <c r="F142" s="204"/>
      <c r="G142" s="204"/>
      <c r="H142" s="204"/>
      <c r="I142" s="204"/>
      <c r="J142" s="204"/>
      <c r="K142" s="204"/>
      <c r="L142" s="204"/>
      <c r="N142" s="76"/>
      <c r="O142" s="76"/>
      <c r="P142" s="76"/>
      <c r="Q142" s="76"/>
      <c r="R142" s="76"/>
      <c r="S142" s="76"/>
      <c r="T142" s="76"/>
      <c r="U142" s="76"/>
      <c r="V142" s="76"/>
      <c r="W142" s="76"/>
      <c r="X142" s="76"/>
    </row>
    <row r="143" spans="1:24" ht="12.75">
      <c r="A143" s="37"/>
      <c r="B143" s="76"/>
      <c r="C143" s="76"/>
      <c r="D143" s="76"/>
      <c r="E143" s="76"/>
      <c r="F143" s="76"/>
      <c r="G143" s="76"/>
      <c r="H143" s="76"/>
      <c r="I143" s="76"/>
      <c r="J143" s="76"/>
      <c r="K143" s="76"/>
      <c r="L143" s="76"/>
      <c r="N143" s="76"/>
      <c r="O143" s="76"/>
      <c r="P143" s="76"/>
      <c r="Q143" s="76"/>
      <c r="R143" s="76"/>
      <c r="S143" s="76"/>
      <c r="T143" s="76"/>
      <c r="U143" s="76"/>
      <c r="V143" s="76"/>
      <c r="W143" s="76"/>
      <c r="X143" s="76"/>
    </row>
    <row r="144" spans="1:12" ht="12.75">
      <c r="A144" s="37"/>
      <c r="B144" s="204" t="s">
        <v>291</v>
      </c>
      <c r="C144" s="204"/>
      <c r="D144" s="204"/>
      <c r="E144" s="204"/>
      <c r="F144" s="204"/>
      <c r="G144" s="204"/>
      <c r="H144" s="204"/>
      <c r="I144" s="204"/>
      <c r="J144" s="204"/>
      <c r="K144" s="204"/>
      <c r="L144" s="204"/>
    </row>
    <row r="145" spans="1:12" ht="12.75">
      <c r="A145" s="37"/>
      <c r="B145" s="204"/>
      <c r="C145" s="204"/>
      <c r="D145" s="204"/>
      <c r="E145" s="204"/>
      <c r="F145" s="204"/>
      <c r="G145" s="204"/>
      <c r="H145" s="204"/>
      <c r="I145" s="204"/>
      <c r="J145" s="204"/>
      <c r="K145" s="204"/>
      <c r="L145" s="204"/>
    </row>
    <row r="146" spans="1:12" ht="13.5" customHeight="1">
      <c r="A146" s="37"/>
      <c r="B146" s="204"/>
      <c r="C146" s="204"/>
      <c r="D146" s="204"/>
      <c r="E146" s="204"/>
      <c r="F146" s="204"/>
      <c r="G146" s="204"/>
      <c r="H146" s="204"/>
      <c r="I146" s="204"/>
      <c r="J146" s="204"/>
      <c r="K146" s="204"/>
      <c r="L146" s="204"/>
    </row>
    <row r="147" spans="1:12" ht="13.5" customHeight="1">
      <c r="A147" s="37"/>
      <c r="B147" s="204" t="s">
        <v>292</v>
      </c>
      <c r="C147" s="204"/>
      <c r="D147" s="204"/>
      <c r="E147" s="204"/>
      <c r="F147" s="204"/>
      <c r="G147" s="204"/>
      <c r="H147" s="204"/>
      <c r="I147" s="204"/>
      <c r="J147" s="204"/>
      <c r="K147" s="204"/>
      <c r="L147" s="204"/>
    </row>
    <row r="148" spans="1:12" ht="13.5" customHeight="1">
      <c r="A148" s="37"/>
      <c r="B148" s="204"/>
      <c r="C148" s="204"/>
      <c r="D148" s="204"/>
      <c r="E148" s="204"/>
      <c r="F148" s="204"/>
      <c r="G148" s="204"/>
      <c r="H148" s="204"/>
      <c r="I148" s="204"/>
      <c r="J148" s="204"/>
      <c r="K148" s="204"/>
      <c r="L148" s="204"/>
    </row>
    <row r="149" spans="1:12" ht="13.5" customHeight="1">
      <c r="A149" s="37"/>
      <c r="B149" s="204"/>
      <c r="C149" s="204"/>
      <c r="D149" s="204"/>
      <c r="E149" s="204"/>
      <c r="F149" s="204"/>
      <c r="G149" s="204"/>
      <c r="H149" s="204"/>
      <c r="I149" s="204"/>
      <c r="J149" s="204"/>
      <c r="K149" s="204"/>
      <c r="L149" s="204"/>
    </row>
    <row r="150" spans="1:12" ht="13.5" customHeight="1">
      <c r="A150" s="37"/>
      <c r="B150" s="204"/>
      <c r="C150" s="204"/>
      <c r="D150" s="204"/>
      <c r="E150" s="204"/>
      <c r="F150" s="204"/>
      <c r="G150" s="204"/>
      <c r="H150" s="204"/>
      <c r="I150" s="204"/>
      <c r="J150" s="204"/>
      <c r="K150" s="204"/>
      <c r="L150" s="204"/>
    </row>
    <row r="151" spans="1:12" ht="4.5" customHeight="1">
      <c r="A151" s="37"/>
      <c r="B151" s="204" t="s">
        <v>18</v>
      </c>
      <c r="C151" s="204"/>
      <c r="D151" s="204"/>
      <c r="E151" s="204"/>
      <c r="F151" s="204"/>
      <c r="G151" s="204"/>
      <c r="H151" s="204"/>
      <c r="I151" s="204"/>
      <c r="J151" s="204"/>
      <c r="K151" s="204"/>
      <c r="L151" s="204"/>
    </row>
    <row r="152" spans="1:12" ht="13.5" customHeight="1" hidden="1">
      <c r="A152" s="37"/>
      <c r="B152" s="204"/>
      <c r="C152" s="204"/>
      <c r="D152" s="204"/>
      <c r="E152" s="204"/>
      <c r="F152" s="204"/>
      <c r="G152" s="204"/>
      <c r="H152" s="204"/>
      <c r="I152" s="204"/>
      <c r="J152" s="204"/>
      <c r="K152" s="204"/>
      <c r="L152" s="204"/>
    </row>
    <row r="153" spans="1:12" s="19" customFormat="1" ht="13.5" customHeight="1" hidden="1">
      <c r="A153" s="37"/>
      <c r="B153" s="204"/>
      <c r="C153" s="204"/>
      <c r="D153" s="204"/>
      <c r="E153" s="204"/>
      <c r="F153" s="204"/>
      <c r="G153" s="204"/>
      <c r="H153" s="204"/>
      <c r="I153" s="204"/>
      <c r="J153" s="204"/>
      <c r="K153" s="204"/>
      <c r="L153" s="204"/>
    </row>
    <row r="154" spans="1:12" s="19" customFormat="1" ht="12.75" customHeight="1" hidden="1">
      <c r="A154" s="37"/>
      <c r="B154" s="204"/>
      <c r="C154" s="204"/>
      <c r="D154" s="204"/>
      <c r="E154" s="204"/>
      <c r="F154" s="204"/>
      <c r="G154" s="204"/>
      <c r="H154" s="204"/>
      <c r="I154" s="204"/>
      <c r="J154" s="204"/>
      <c r="K154" s="204"/>
      <c r="L154" s="204"/>
    </row>
    <row r="155" spans="1:12" s="19" customFormat="1" ht="12.75">
      <c r="A155" s="37"/>
      <c r="B155" s="76"/>
      <c r="C155" s="76"/>
      <c r="D155" s="76"/>
      <c r="E155" s="76"/>
      <c r="F155" s="76"/>
      <c r="G155" s="76"/>
      <c r="H155" s="76"/>
      <c r="I155" s="76"/>
      <c r="J155" s="76"/>
      <c r="K155" s="76"/>
      <c r="L155" s="76"/>
    </row>
    <row r="156" spans="1:20" ht="12.75">
      <c r="A156" s="37" t="s">
        <v>65</v>
      </c>
      <c r="B156" s="43" t="s">
        <v>66</v>
      </c>
      <c r="N156" s="18"/>
      <c r="O156" s="18"/>
      <c r="P156" s="18"/>
      <c r="Q156" s="28"/>
      <c r="R156" s="28"/>
      <c r="S156" s="28"/>
      <c r="T156" s="18"/>
    </row>
    <row r="157" spans="1:20" ht="12.75">
      <c r="A157" s="37"/>
      <c r="B157" s="204" t="s">
        <v>299</v>
      </c>
      <c r="C157" s="204"/>
      <c r="D157" s="204"/>
      <c r="E157" s="204"/>
      <c r="F157" s="204"/>
      <c r="G157" s="204"/>
      <c r="H157" s="204"/>
      <c r="I157" s="204"/>
      <c r="J157" s="204"/>
      <c r="K157" s="204"/>
      <c r="L157" s="204"/>
      <c r="N157" s="18"/>
      <c r="O157" s="18"/>
      <c r="P157" s="18"/>
      <c r="Q157" s="28"/>
      <c r="R157" s="28"/>
      <c r="S157" s="28"/>
      <c r="T157" s="18"/>
    </row>
    <row r="158" spans="1:20" ht="12.75">
      <c r="A158" s="37"/>
      <c r="B158" s="204"/>
      <c r="C158" s="204"/>
      <c r="D158" s="204"/>
      <c r="E158" s="204"/>
      <c r="F158" s="204"/>
      <c r="G158" s="204"/>
      <c r="H158" s="204"/>
      <c r="I158" s="204"/>
      <c r="J158" s="204"/>
      <c r="K158" s="204"/>
      <c r="L158" s="204"/>
      <c r="N158" s="18"/>
      <c r="O158" s="18"/>
      <c r="P158" s="18"/>
      <c r="Q158" s="28"/>
      <c r="R158" s="28"/>
      <c r="S158" s="28"/>
      <c r="T158" s="18"/>
    </row>
    <row r="159" spans="1:20" ht="12.75">
      <c r="A159" s="37"/>
      <c r="B159" s="204"/>
      <c r="C159" s="204"/>
      <c r="D159" s="204"/>
      <c r="E159" s="204"/>
      <c r="F159" s="204"/>
      <c r="G159" s="204"/>
      <c r="H159" s="204"/>
      <c r="I159" s="204"/>
      <c r="J159" s="204"/>
      <c r="K159" s="204"/>
      <c r="L159" s="204"/>
      <c r="N159" s="18"/>
      <c r="O159" s="18"/>
      <c r="P159" s="18"/>
      <c r="Q159" s="28"/>
      <c r="R159" s="28"/>
      <c r="S159" s="28"/>
      <c r="T159" s="18"/>
    </row>
    <row r="160" spans="1:20" ht="12.75">
      <c r="A160" s="37"/>
      <c r="B160" s="204"/>
      <c r="C160" s="204"/>
      <c r="D160" s="204"/>
      <c r="E160" s="204"/>
      <c r="F160" s="204"/>
      <c r="G160" s="204"/>
      <c r="H160" s="204"/>
      <c r="I160" s="204"/>
      <c r="J160" s="204"/>
      <c r="K160" s="204"/>
      <c r="L160" s="204"/>
      <c r="N160" s="18"/>
      <c r="O160" s="18"/>
      <c r="P160" s="18"/>
      <c r="Q160" s="28"/>
      <c r="R160" s="28"/>
      <c r="S160" s="28"/>
      <c r="T160" s="18"/>
    </row>
    <row r="161" spans="1:20" ht="5.25" customHeight="1">
      <c r="A161" s="37"/>
      <c r="B161" s="204"/>
      <c r="C161" s="204"/>
      <c r="D161" s="204"/>
      <c r="E161" s="204"/>
      <c r="F161" s="204"/>
      <c r="G161" s="204"/>
      <c r="H161" s="204"/>
      <c r="I161" s="204"/>
      <c r="J161" s="204"/>
      <c r="K161" s="204"/>
      <c r="L161" s="204"/>
      <c r="N161" s="18"/>
      <c r="O161" s="18"/>
      <c r="P161" s="18"/>
      <c r="Q161" s="28"/>
      <c r="R161" s="28"/>
      <c r="S161" s="28"/>
      <c r="T161" s="18"/>
    </row>
    <row r="162" spans="1:20" ht="12.75">
      <c r="A162" s="37"/>
      <c r="B162" s="43"/>
      <c r="N162" s="18"/>
      <c r="O162" s="18"/>
      <c r="P162" s="18"/>
      <c r="Q162" s="28"/>
      <c r="R162" s="28"/>
      <c r="S162" s="28"/>
      <c r="T162" s="18"/>
    </row>
    <row r="163" spans="1:20" ht="12.75">
      <c r="A163" s="37"/>
      <c r="B163" s="204" t="s">
        <v>289</v>
      </c>
      <c r="C163" s="204"/>
      <c r="D163" s="204"/>
      <c r="E163" s="204"/>
      <c r="F163" s="204"/>
      <c r="G163" s="204"/>
      <c r="H163" s="204"/>
      <c r="I163" s="204"/>
      <c r="J163" s="204"/>
      <c r="K163" s="204"/>
      <c r="L163" s="204"/>
      <c r="N163" s="18"/>
      <c r="O163" s="18"/>
      <c r="P163" s="18"/>
      <c r="Q163" s="28"/>
      <c r="R163" s="28"/>
      <c r="S163" s="28"/>
      <c r="T163" s="18"/>
    </row>
    <row r="164" spans="1:20" ht="30" customHeight="1">
      <c r="A164" s="37"/>
      <c r="B164" s="204"/>
      <c r="C164" s="204"/>
      <c r="D164" s="204"/>
      <c r="E164" s="204"/>
      <c r="F164" s="204"/>
      <c r="G164" s="204"/>
      <c r="H164" s="204"/>
      <c r="I164" s="204"/>
      <c r="J164" s="204"/>
      <c r="K164" s="204"/>
      <c r="L164" s="204"/>
      <c r="N164" s="18"/>
      <c r="O164" s="18"/>
      <c r="P164" s="18"/>
      <c r="Q164" s="28"/>
      <c r="R164" s="28"/>
      <c r="S164" s="28"/>
      <c r="T164" s="18"/>
    </row>
    <row r="165" spans="1:20" ht="12.75">
      <c r="A165" s="37"/>
      <c r="B165" s="76"/>
      <c r="C165" s="76"/>
      <c r="D165" s="76"/>
      <c r="E165" s="76"/>
      <c r="F165" s="76"/>
      <c r="G165" s="76"/>
      <c r="H165" s="76"/>
      <c r="I165" s="76"/>
      <c r="J165" s="76"/>
      <c r="K165" s="76"/>
      <c r="L165" s="76"/>
      <c r="N165" s="18"/>
      <c r="O165" s="18"/>
      <c r="P165" s="18"/>
      <c r="Q165" s="28"/>
      <c r="R165" s="28"/>
      <c r="S165" s="28"/>
      <c r="T165" s="18"/>
    </row>
    <row r="166" spans="1:20" ht="12.75">
      <c r="A166" s="37"/>
      <c r="B166" s="76"/>
      <c r="C166" s="76"/>
      <c r="D166" s="76"/>
      <c r="E166" s="76"/>
      <c r="F166" s="76"/>
      <c r="G166" s="76"/>
      <c r="H166" s="76"/>
      <c r="I166" s="76"/>
      <c r="J166" s="76"/>
      <c r="K166" s="76"/>
      <c r="L166" s="76"/>
      <c r="N166" s="18"/>
      <c r="O166" s="18"/>
      <c r="P166" s="18"/>
      <c r="Q166" s="28"/>
      <c r="R166" s="28"/>
      <c r="S166" s="28"/>
      <c r="T166" s="18"/>
    </row>
    <row r="167" spans="1:20" ht="12.75">
      <c r="A167" s="37"/>
      <c r="B167" s="86"/>
      <c r="C167" s="86"/>
      <c r="D167" s="86"/>
      <c r="E167" s="86"/>
      <c r="F167" s="86"/>
      <c r="G167" s="86"/>
      <c r="H167" s="86"/>
      <c r="I167" s="86"/>
      <c r="J167" s="86"/>
      <c r="K167" s="86"/>
      <c r="L167" s="86"/>
      <c r="N167" s="18"/>
      <c r="O167" s="18"/>
      <c r="P167" s="18"/>
      <c r="Q167" s="28"/>
      <c r="R167" s="28"/>
      <c r="S167" s="28"/>
      <c r="T167" s="18"/>
    </row>
    <row r="168" spans="1:2" ht="12.75">
      <c r="A168" s="37" t="s">
        <v>67</v>
      </c>
      <c r="B168" s="43" t="s">
        <v>68</v>
      </c>
    </row>
    <row r="169" spans="1:20" ht="12.75" customHeight="1" hidden="1">
      <c r="A169" s="42"/>
      <c r="B169" s="209"/>
      <c r="C169" s="209"/>
      <c r="D169" s="209"/>
      <c r="E169" s="209"/>
      <c r="F169" s="209"/>
      <c r="G169" s="209"/>
      <c r="H169" s="209"/>
      <c r="I169" s="209"/>
      <c r="J169" s="209"/>
      <c r="K169" s="209"/>
      <c r="L169" s="209"/>
      <c r="N169" s="18"/>
      <c r="O169" s="18"/>
      <c r="P169" s="18"/>
      <c r="Q169" s="18"/>
      <c r="R169" s="18"/>
      <c r="S169" s="18"/>
      <c r="T169" s="18"/>
    </row>
    <row r="170" spans="1:20" ht="12.75" customHeight="1">
      <c r="A170" s="42"/>
      <c r="B170" s="106" t="s">
        <v>295</v>
      </c>
      <c r="C170" s="37"/>
      <c r="D170" s="37"/>
      <c r="E170" s="37"/>
      <c r="F170" s="37"/>
      <c r="G170" s="37"/>
      <c r="H170" s="37"/>
      <c r="I170" s="37"/>
      <c r="J170" s="37"/>
      <c r="K170" s="37"/>
      <c r="L170" s="37"/>
      <c r="N170" s="18"/>
      <c r="O170" s="18"/>
      <c r="P170" s="18"/>
      <c r="Q170" s="18"/>
      <c r="R170" s="18"/>
      <c r="S170" s="18"/>
      <c r="T170" s="18"/>
    </row>
    <row r="171" spans="1:20" ht="12.75" customHeight="1">
      <c r="A171" s="42"/>
      <c r="B171" s="106" t="s">
        <v>290</v>
      </c>
      <c r="C171" s="37"/>
      <c r="D171" s="37"/>
      <c r="E171" s="37"/>
      <c r="F171" s="37"/>
      <c r="G171" s="37"/>
      <c r="H171" s="37"/>
      <c r="I171" s="37"/>
      <c r="J171" s="37"/>
      <c r="K171" s="37"/>
      <c r="L171" s="37"/>
      <c r="N171" s="18"/>
      <c r="O171" s="18"/>
      <c r="P171" s="18"/>
      <c r="Q171" s="18"/>
      <c r="R171" s="18"/>
      <c r="S171" s="18"/>
      <c r="T171" s="18"/>
    </row>
    <row r="172" spans="1:20" ht="12.75" customHeight="1">
      <c r="A172" s="42"/>
      <c r="B172" s="106" t="s">
        <v>285</v>
      </c>
      <c r="C172" s="37"/>
      <c r="D172" s="37"/>
      <c r="E172" s="37"/>
      <c r="F172" s="37"/>
      <c r="G172" s="37"/>
      <c r="H172" s="37"/>
      <c r="I172" s="37"/>
      <c r="J172" s="37"/>
      <c r="K172" s="37"/>
      <c r="L172" s="37"/>
      <c r="N172" s="18"/>
      <c r="O172" s="18"/>
      <c r="P172" s="18"/>
      <c r="Q172" s="18"/>
      <c r="R172" s="18"/>
      <c r="S172" s="18"/>
      <c r="T172" s="18"/>
    </row>
    <row r="173" spans="1:20" ht="12.75" customHeight="1">
      <c r="A173" s="42"/>
      <c r="B173" s="106"/>
      <c r="C173" s="37"/>
      <c r="D173" s="37"/>
      <c r="E173" s="37"/>
      <c r="F173" s="37"/>
      <c r="G173" s="37"/>
      <c r="H173" s="37"/>
      <c r="I173" s="37"/>
      <c r="J173" s="37"/>
      <c r="K173" s="37"/>
      <c r="L173" s="37"/>
      <c r="N173" s="18"/>
      <c r="O173" s="18"/>
      <c r="P173" s="18"/>
      <c r="Q173" s="18"/>
      <c r="R173" s="18"/>
      <c r="S173" s="18"/>
      <c r="T173" s="18"/>
    </row>
    <row r="174" spans="1:20" ht="27.75" customHeight="1">
      <c r="A174" s="42"/>
      <c r="B174" s="210" t="s">
        <v>300</v>
      </c>
      <c r="C174" s="211"/>
      <c r="D174" s="211"/>
      <c r="E174" s="211"/>
      <c r="F174" s="211"/>
      <c r="G174" s="211"/>
      <c r="H174" s="211"/>
      <c r="I174" s="211"/>
      <c r="J174" s="211"/>
      <c r="K174" s="211"/>
      <c r="L174" s="211"/>
      <c r="N174" s="18"/>
      <c r="O174" s="18"/>
      <c r="P174" s="18"/>
      <c r="Q174" s="18"/>
      <c r="R174" s="18"/>
      <c r="S174" s="18"/>
      <c r="T174" s="18"/>
    </row>
    <row r="175" spans="1:20" ht="11.25" customHeight="1">
      <c r="A175" s="42"/>
      <c r="N175" s="18"/>
      <c r="O175" s="18"/>
      <c r="P175" s="18"/>
      <c r="Q175" s="18"/>
      <c r="R175" s="18"/>
      <c r="S175" s="18"/>
      <c r="T175" s="18"/>
    </row>
    <row r="176" spans="1:2" ht="12.75">
      <c r="A176" s="37" t="s">
        <v>69</v>
      </c>
      <c r="B176" s="43" t="s">
        <v>70</v>
      </c>
    </row>
    <row r="177" spans="1:12" ht="23.25" customHeight="1">
      <c r="A177" s="42"/>
      <c r="B177" s="210" t="s">
        <v>284</v>
      </c>
      <c r="C177" s="210"/>
      <c r="D177" s="210"/>
      <c r="E177" s="210"/>
      <c r="F177" s="210"/>
      <c r="G177" s="210"/>
      <c r="H177" s="210"/>
      <c r="I177" s="210"/>
      <c r="J177" s="210"/>
      <c r="K177" s="210"/>
      <c r="L177" s="210"/>
    </row>
    <row r="178" spans="1:10" ht="12.75">
      <c r="A178" s="42"/>
      <c r="I178" s="68"/>
      <c r="J178" s="68"/>
    </row>
    <row r="179" spans="1:12" ht="12.75">
      <c r="A179" s="53" t="s">
        <v>71</v>
      </c>
      <c r="B179" s="54" t="s">
        <v>9</v>
      </c>
      <c r="C179" s="46"/>
      <c r="D179" s="46"/>
      <c r="E179" s="46"/>
      <c r="F179" s="46"/>
      <c r="G179" s="46"/>
      <c r="H179" s="46"/>
      <c r="I179" s="46"/>
      <c r="J179" s="46"/>
      <c r="K179" s="46"/>
      <c r="L179" s="46"/>
    </row>
    <row r="180" spans="1:12" ht="12.75">
      <c r="A180" s="55"/>
      <c r="B180" s="46" t="s">
        <v>193</v>
      </c>
      <c r="C180" s="46"/>
      <c r="D180" s="46"/>
      <c r="E180" s="46"/>
      <c r="F180" s="46"/>
      <c r="G180" s="46"/>
      <c r="H180" s="46"/>
      <c r="I180" s="46"/>
      <c r="J180" s="55"/>
      <c r="K180" s="46"/>
      <c r="L180" s="55"/>
    </row>
    <row r="181" spans="1:12" ht="12.75">
      <c r="A181" s="55"/>
      <c r="B181" s="46" t="s">
        <v>194</v>
      </c>
      <c r="C181" s="46"/>
      <c r="D181" s="46"/>
      <c r="E181" s="46"/>
      <c r="F181" s="46"/>
      <c r="G181" s="46"/>
      <c r="H181" s="46"/>
      <c r="I181" s="46"/>
      <c r="J181" s="55"/>
      <c r="K181" s="46"/>
      <c r="L181" s="55"/>
    </row>
    <row r="182" spans="1:12" ht="12.75">
      <c r="A182" s="55"/>
      <c r="B182" s="46"/>
      <c r="C182" s="46"/>
      <c r="D182" s="46"/>
      <c r="E182" s="46"/>
      <c r="F182" s="46"/>
      <c r="G182" s="46"/>
      <c r="H182" s="46"/>
      <c r="I182" s="46"/>
      <c r="J182" s="55"/>
      <c r="K182" s="46"/>
      <c r="L182" s="55"/>
    </row>
    <row r="183" spans="1:12" ht="12.75">
      <c r="A183" s="55"/>
      <c r="B183" s="46"/>
      <c r="C183" s="46"/>
      <c r="D183" s="46"/>
      <c r="E183" s="46"/>
      <c r="F183" s="46"/>
      <c r="G183" s="46"/>
      <c r="H183" s="46"/>
      <c r="I183" s="46"/>
      <c r="J183" s="55"/>
      <c r="K183" s="46"/>
      <c r="L183" s="55"/>
    </row>
    <row r="184" spans="1:12" ht="13.5" thickBot="1">
      <c r="A184" s="55"/>
      <c r="B184" s="46"/>
      <c r="C184" s="46"/>
      <c r="D184" s="46"/>
      <c r="E184" s="46"/>
      <c r="F184" s="46"/>
      <c r="G184" s="99" t="s">
        <v>211</v>
      </c>
      <c r="H184" s="100"/>
      <c r="I184" s="43" t="s">
        <v>212</v>
      </c>
      <c r="J184" s="100"/>
      <c r="K184" s="46"/>
      <c r="L184" s="55"/>
    </row>
    <row r="185" spans="1:16" ht="12.75">
      <c r="A185" s="55"/>
      <c r="B185" s="46"/>
      <c r="C185" s="46"/>
      <c r="D185" s="46"/>
      <c r="E185" s="46"/>
      <c r="F185" s="46"/>
      <c r="G185" s="85" t="s">
        <v>208</v>
      </c>
      <c r="H185" s="37" t="s">
        <v>209</v>
      </c>
      <c r="I185" s="85" t="s">
        <v>170</v>
      </c>
      <c r="J185" s="37" t="s">
        <v>209</v>
      </c>
      <c r="K185" s="46"/>
      <c r="L185" s="172"/>
      <c r="M185" s="46"/>
      <c r="N185" s="54"/>
      <c r="O185" s="46"/>
      <c r="P185" s="18"/>
    </row>
    <row r="186" spans="1:16" ht="12.75">
      <c r="A186" s="55"/>
      <c r="B186" s="46"/>
      <c r="C186" s="46"/>
      <c r="D186" s="46"/>
      <c r="E186" s="46"/>
      <c r="F186" s="46"/>
      <c r="G186" s="53"/>
      <c r="H186" s="53" t="s">
        <v>210</v>
      </c>
      <c r="I186" s="53"/>
      <c r="J186" s="53" t="s">
        <v>210</v>
      </c>
      <c r="K186" s="46"/>
      <c r="L186" s="53"/>
      <c r="M186" s="53"/>
      <c r="N186" s="53"/>
      <c r="O186" s="53"/>
      <c r="P186" s="18"/>
    </row>
    <row r="187" spans="1:16" ht="13.5" thickBot="1">
      <c r="A187" s="55"/>
      <c r="B187" s="46"/>
      <c r="C187" s="46"/>
      <c r="D187" s="46"/>
      <c r="E187" s="46"/>
      <c r="F187" s="46"/>
      <c r="G187" s="101" t="s">
        <v>257</v>
      </c>
      <c r="H187" s="101" t="s">
        <v>258</v>
      </c>
      <c r="I187" s="103">
        <v>39021</v>
      </c>
      <c r="J187" s="101" t="s">
        <v>258</v>
      </c>
      <c r="K187" s="46"/>
      <c r="L187" s="53"/>
      <c r="M187" s="53"/>
      <c r="N187" s="53"/>
      <c r="O187" s="53"/>
      <c r="P187" s="18"/>
    </row>
    <row r="188" spans="1:16" ht="12.75">
      <c r="A188" s="55"/>
      <c r="B188" s="46"/>
      <c r="C188" s="46"/>
      <c r="D188" s="46"/>
      <c r="E188" s="46"/>
      <c r="F188" s="46"/>
      <c r="G188" s="173"/>
      <c r="H188" s="173"/>
      <c r="I188" s="174"/>
      <c r="J188" s="173"/>
      <c r="K188" s="46"/>
      <c r="L188" s="53"/>
      <c r="M188" s="53"/>
      <c r="N188" s="53"/>
      <c r="O188" s="53"/>
      <c r="P188" s="18"/>
    </row>
    <row r="189" spans="1:16" ht="13.5" thickBot="1">
      <c r="A189" s="55"/>
      <c r="B189" s="46" t="s">
        <v>283</v>
      </c>
      <c r="C189" s="46"/>
      <c r="D189" s="46"/>
      <c r="E189" s="46"/>
      <c r="F189" s="46"/>
      <c r="G189" s="175">
        <v>301</v>
      </c>
      <c r="H189" s="175">
        <v>0</v>
      </c>
      <c r="I189" s="171">
        <v>301</v>
      </c>
      <c r="J189" s="171">
        <v>0</v>
      </c>
      <c r="K189" s="46"/>
      <c r="L189" s="173"/>
      <c r="M189" s="173"/>
      <c r="N189" s="174"/>
      <c r="O189" s="173"/>
      <c r="P189" s="18"/>
    </row>
    <row r="190" spans="1:12" ht="13.5" thickTop="1">
      <c r="A190" s="55"/>
      <c r="B190" s="46" t="s">
        <v>18</v>
      </c>
      <c r="C190" s="46" t="s">
        <v>18</v>
      </c>
      <c r="D190" s="46"/>
      <c r="E190" s="46"/>
      <c r="F190" s="46"/>
      <c r="G190" s="46"/>
      <c r="H190" s="46"/>
      <c r="I190" s="123" t="s">
        <v>18</v>
      </c>
      <c r="J190" s="123" t="s">
        <v>18</v>
      </c>
      <c r="K190" s="55"/>
      <c r="L190" s="55"/>
    </row>
    <row r="191" spans="1:12" ht="12.75">
      <c r="A191" s="55"/>
      <c r="B191" s="46" t="s">
        <v>288</v>
      </c>
      <c r="C191" s="46"/>
      <c r="D191" s="46"/>
      <c r="E191" s="46"/>
      <c r="F191" s="46"/>
      <c r="G191" s="46"/>
      <c r="H191" s="46"/>
      <c r="I191" s="123"/>
      <c r="J191" s="123"/>
      <c r="K191" s="55"/>
      <c r="L191" s="55"/>
    </row>
    <row r="192" spans="1:12" ht="12.75">
      <c r="A192" s="55"/>
      <c r="B192" s="46"/>
      <c r="C192" s="46"/>
      <c r="D192" s="46"/>
      <c r="E192" s="46"/>
      <c r="F192" s="46"/>
      <c r="G192" s="46"/>
      <c r="H192" s="46"/>
      <c r="I192" s="123"/>
      <c r="J192" s="123"/>
      <c r="K192" s="55"/>
      <c r="L192" s="55"/>
    </row>
    <row r="193" spans="1:12" ht="12.75">
      <c r="A193" s="55"/>
      <c r="B193" s="46"/>
      <c r="C193" s="46"/>
      <c r="D193" s="46"/>
      <c r="E193" s="46"/>
      <c r="F193" s="46"/>
      <c r="G193" s="46"/>
      <c r="H193" s="46"/>
      <c r="I193" s="123"/>
      <c r="J193" s="123"/>
      <c r="K193" s="55"/>
      <c r="L193" s="55"/>
    </row>
    <row r="194" spans="1:2" ht="12.75">
      <c r="A194" s="37" t="s">
        <v>72</v>
      </c>
      <c r="B194" s="43" t="s">
        <v>110</v>
      </c>
    </row>
    <row r="195" spans="1:12" ht="12.75">
      <c r="A195" s="42"/>
      <c r="B195" s="45" t="s">
        <v>255</v>
      </c>
      <c r="C195" s="45"/>
      <c r="D195" s="45"/>
      <c r="E195" s="45"/>
      <c r="F195" s="45"/>
      <c r="G195" s="45"/>
      <c r="H195" s="45"/>
      <c r="I195" s="45"/>
      <c r="J195" s="45"/>
      <c r="K195" s="45"/>
      <c r="L195" s="45"/>
    </row>
    <row r="196" ht="12.75">
      <c r="A196" s="42"/>
    </row>
    <row r="197" spans="1:2" ht="12.75">
      <c r="A197" s="37" t="s">
        <v>73</v>
      </c>
      <c r="B197" s="43" t="s">
        <v>74</v>
      </c>
    </row>
    <row r="198" spans="1:12" ht="12.75">
      <c r="A198" s="42"/>
      <c r="B198" s="45" t="s">
        <v>228</v>
      </c>
      <c r="C198" s="45"/>
      <c r="D198" s="45"/>
      <c r="E198" s="45"/>
      <c r="F198" s="45"/>
      <c r="G198" s="45"/>
      <c r="H198" s="45"/>
      <c r="I198" s="45"/>
      <c r="J198" s="45"/>
      <c r="K198" s="45"/>
      <c r="L198" s="45"/>
    </row>
    <row r="199" spans="1:12" ht="12.75">
      <c r="A199" s="42"/>
      <c r="B199" s="45"/>
      <c r="C199" s="45"/>
      <c r="D199" s="45"/>
      <c r="E199" s="45"/>
      <c r="F199" s="45"/>
      <c r="G199" s="45"/>
      <c r="H199" s="45"/>
      <c r="I199" s="45"/>
      <c r="J199" s="45"/>
      <c r="K199" s="45"/>
      <c r="L199" s="45"/>
    </row>
    <row r="200" spans="1:12" ht="12.75">
      <c r="A200" s="42"/>
      <c r="B200" s="45" t="s">
        <v>262</v>
      </c>
      <c r="C200" s="45"/>
      <c r="D200" s="45"/>
      <c r="E200" s="45"/>
      <c r="F200" s="45"/>
      <c r="G200" s="45"/>
      <c r="H200" s="45"/>
      <c r="I200" s="45"/>
      <c r="J200" s="45"/>
      <c r="K200" s="45"/>
      <c r="L200" s="45"/>
    </row>
    <row r="201" spans="1:12" ht="13.5" thickBot="1">
      <c r="A201" s="42"/>
      <c r="B201" s="45"/>
      <c r="C201" s="45"/>
      <c r="D201" s="45"/>
      <c r="E201" s="45"/>
      <c r="F201" s="45"/>
      <c r="G201" s="45"/>
      <c r="H201" s="45"/>
      <c r="I201" s="89"/>
      <c r="J201" s="89"/>
      <c r="K201" s="45"/>
      <c r="L201" s="45"/>
    </row>
    <row r="202" spans="1:12" ht="12.75">
      <c r="A202" s="42"/>
      <c r="B202" s="83" t="s">
        <v>18</v>
      </c>
      <c r="C202" s="45"/>
      <c r="D202" s="45"/>
      <c r="E202" s="45"/>
      <c r="F202" s="45"/>
      <c r="G202" s="45"/>
      <c r="H202" s="45"/>
      <c r="I202" s="53" t="s">
        <v>117</v>
      </c>
      <c r="J202" s="53" t="s">
        <v>170</v>
      </c>
      <c r="K202" s="45"/>
      <c r="L202" s="45"/>
    </row>
    <row r="203" spans="1:12" ht="12.75">
      <c r="A203" s="42"/>
      <c r="B203" s="121"/>
      <c r="C203" s="45"/>
      <c r="D203" s="45"/>
      <c r="E203" s="45"/>
      <c r="F203" s="45"/>
      <c r="G203" s="45"/>
      <c r="H203" s="45"/>
      <c r="I203" s="109" t="s">
        <v>257</v>
      </c>
      <c r="J203" s="109" t="s">
        <v>257</v>
      </c>
      <c r="K203" s="45"/>
      <c r="L203" s="45"/>
    </row>
    <row r="204" spans="1:12" ht="13.5" thickBot="1">
      <c r="A204" s="42"/>
      <c r="B204" s="45"/>
      <c r="C204" s="45"/>
      <c r="D204" s="45"/>
      <c r="E204" s="45"/>
      <c r="F204" s="45"/>
      <c r="G204" s="45"/>
      <c r="H204" s="45"/>
      <c r="I204" s="122" t="s">
        <v>143</v>
      </c>
      <c r="J204" s="122" t="s">
        <v>143</v>
      </c>
      <c r="K204" s="45"/>
      <c r="L204" s="45"/>
    </row>
    <row r="205" spans="1:12" ht="12.75">
      <c r="A205" s="42"/>
      <c r="B205" s="45"/>
      <c r="C205" s="45"/>
      <c r="D205" s="45"/>
      <c r="E205" s="45"/>
      <c r="F205" s="45"/>
      <c r="G205" s="45"/>
      <c r="H205" s="45"/>
      <c r="I205" s="45"/>
      <c r="J205" s="45"/>
      <c r="K205" s="45"/>
      <c r="L205" s="45"/>
    </row>
    <row r="206" spans="1:12" ht="12.75">
      <c r="A206" s="42"/>
      <c r="B206" s="45" t="s">
        <v>226</v>
      </c>
      <c r="C206" s="45"/>
      <c r="D206" s="45"/>
      <c r="E206" s="45"/>
      <c r="F206" s="45"/>
      <c r="G206" s="45"/>
      <c r="H206" s="45"/>
      <c r="I206" s="123">
        <v>0</v>
      </c>
      <c r="J206" s="123">
        <v>3994</v>
      </c>
      <c r="K206" s="45"/>
      <c r="L206" s="45"/>
    </row>
    <row r="207" spans="1:12" ht="13.5" thickBot="1">
      <c r="A207" s="42"/>
      <c r="B207" s="45" t="s">
        <v>227</v>
      </c>
      <c r="C207" s="45"/>
      <c r="D207" s="45"/>
      <c r="E207" s="45"/>
      <c r="F207" s="45"/>
      <c r="G207" s="45"/>
      <c r="H207" s="45"/>
      <c r="I207" s="104">
        <v>0</v>
      </c>
      <c r="J207" s="104">
        <v>-6</v>
      </c>
      <c r="K207" s="45"/>
      <c r="L207" s="45" t="s">
        <v>18</v>
      </c>
    </row>
    <row r="208" spans="1:12" ht="13.5" thickTop="1">
      <c r="A208" s="42"/>
      <c r="B208" s="45"/>
      <c r="C208" s="45"/>
      <c r="D208" s="45"/>
      <c r="E208" s="45"/>
      <c r="F208" s="45"/>
      <c r="G208" s="45"/>
      <c r="H208" s="45"/>
      <c r="I208" s="124"/>
      <c r="J208" s="45"/>
      <c r="K208" s="45"/>
      <c r="L208" s="45"/>
    </row>
    <row r="209" spans="1:2" ht="12.75">
      <c r="A209" s="37" t="s">
        <v>75</v>
      </c>
      <c r="B209" s="43" t="s">
        <v>174</v>
      </c>
    </row>
    <row r="210" spans="1:2" ht="12.75">
      <c r="A210" s="37"/>
      <c r="B210" s="43"/>
    </row>
    <row r="211" spans="2:3" ht="12.75">
      <c r="B211" s="42" t="s">
        <v>183</v>
      </c>
      <c r="C211" s="180" t="s">
        <v>296</v>
      </c>
    </row>
    <row r="212" spans="1:3" ht="12.75">
      <c r="A212" s="37"/>
      <c r="C212" s="180" t="s">
        <v>297</v>
      </c>
    </row>
    <row r="213" spans="1:3" ht="12.75">
      <c r="A213" s="37"/>
      <c r="C213" s="19" t="s">
        <v>302</v>
      </c>
    </row>
    <row r="214" spans="1:3" ht="12.75">
      <c r="A214" s="37"/>
      <c r="C214" s="19" t="s">
        <v>303</v>
      </c>
    </row>
    <row r="215" ht="12.75">
      <c r="A215" s="37"/>
    </row>
    <row r="216" spans="1:3" ht="12.75">
      <c r="A216" s="37"/>
      <c r="B216" s="42" t="s">
        <v>185</v>
      </c>
      <c r="C216" s="19" t="s">
        <v>281</v>
      </c>
    </row>
    <row r="217" spans="1:3" ht="12.75">
      <c r="A217" s="37"/>
      <c r="B217" s="176" t="s">
        <v>18</v>
      </c>
      <c r="C217" s="19" t="s">
        <v>282</v>
      </c>
    </row>
    <row r="218" spans="1:13" ht="12.75">
      <c r="A218" s="37"/>
      <c r="B218" s="42"/>
      <c r="C218" s="19" t="s">
        <v>301</v>
      </c>
      <c r="M218" s="9" t="s">
        <v>18</v>
      </c>
    </row>
    <row r="219" spans="1:2" ht="12.75">
      <c r="A219" s="37"/>
      <c r="B219" s="43"/>
    </row>
    <row r="220" spans="1:12" ht="12.75">
      <c r="A220" s="42"/>
      <c r="B220" s="45" t="s">
        <v>0</v>
      </c>
      <c r="C220" s="45"/>
      <c r="D220" s="45"/>
      <c r="E220" s="45"/>
      <c r="F220" s="45"/>
      <c r="G220" s="45"/>
      <c r="H220" s="45"/>
      <c r="I220" s="45"/>
      <c r="J220" s="45"/>
      <c r="K220" s="45"/>
      <c r="L220" s="45" t="s">
        <v>18</v>
      </c>
    </row>
    <row r="221" spans="1:12" ht="12.75">
      <c r="A221" s="42"/>
      <c r="B221" s="45"/>
      <c r="C221" s="45"/>
      <c r="D221" s="45"/>
      <c r="E221" s="45"/>
      <c r="F221" s="45"/>
      <c r="G221" s="45"/>
      <c r="H221" s="45"/>
      <c r="I221" s="45"/>
      <c r="J221" s="45"/>
      <c r="K221" s="45"/>
      <c r="L221" s="45" t="s">
        <v>18</v>
      </c>
    </row>
    <row r="222" spans="1:12" ht="12.75">
      <c r="A222" s="42"/>
      <c r="B222" s="83" t="s">
        <v>175</v>
      </c>
      <c r="C222" s="45"/>
      <c r="D222" s="45"/>
      <c r="E222" s="45"/>
      <c r="F222" s="45"/>
      <c r="G222" s="45"/>
      <c r="H222" s="45"/>
      <c r="I222" s="45"/>
      <c r="J222" s="45"/>
      <c r="K222" s="45"/>
      <c r="L222" s="45"/>
    </row>
    <row r="223" spans="1:12" ht="12.75">
      <c r="A223" s="42"/>
      <c r="B223" s="45" t="s">
        <v>176</v>
      </c>
      <c r="C223" s="45"/>
      <c r="D223" s="45"/>
      <c r="E223" s="45"/>
      <c r="F223" s="45"/>
      <c r="G223" s="45"/>
      <c r="H223" s="45"/>
      <c r="I223" s="45"/>
      <c r="J223" s="45"/>
      <c r="K223" s="45"/>
      <c r="L223" s="45"/>
    </row>
    <row r="224" spans="1:12" ht="12.75">
      <c r="A224" s="42"/>
      <c r="B224" s="45" t="s">
        <v>202</v>
      </c>
      <c r="C224" s="45"/>
      <c r="D224" s="45"/>
      <c r="E224" s="45"/>
      <c r="F224" s="45"/>
      <c r="G224" s="45"/>
      <c r="H224" s="45"/>
      <c r="I224" s="45"/>
      <c r="J224" s="45"/>
      <c r="K224" s="45"/>
      <c r="L224" s="45"/>
    </row>
    <row r="225" spans="1:12" ht="12.75">
      <c r="A225" s="42"/>
      <c r="B225" s="45" t="s">
        <v>263</v>
      </c>
      <c r="C225" s="45"/>
      <c r="D225" s="45"/>
      <c r="E225" s="45"/>
      <c r="F225" s="45"/>
      <c r="G225" s="45"/>
      <c r="H225" s="45"/>
      <c r="I225" s="45"/>
      <c r="J225" s="45"/>
      <c r="K225" s="45"/>
      <c r="L225" s="45"/>
    </row>
    <row r="226" spans="1:20" ht="13.5" thickBot="1">
      <c r="A226" s="42"/>
      <c r="B226" s="45"/>
      <c r="C226" s="45"/>
      <c r="D226" s="45"/>
      <c r="E226" s="45"/>
      <c r="H226" s="89"/>
      <c r="I226" s="89"/>
      <c r="J226" s="89"/>
      <c r="L226" s="90"/>
      <c r="M226" s="19"/>
      <c r="N226" s="19"/>
      <c r="O226" s="19"/>
      <c r="P226" s="19"/>
      <c r="Q226" s="19"/>
      <c r="R226" s="19"/>
      <c r="S226" s="19"/>
      <c r="T226" s="19"/>
    </row>
    <row r="227" spans="1:20" s="96" customFormat="1" ht="12.75">
      <c r="A227" s="42"/>
      <c r="B227" s="45"/>
      <c r="C227" s="45"/>
      <c r="D227" s="19"/>
      <c r="E227" s="45"/>
      <c r="F227" s="19"/>
      <c r="G227" s="19"/>
      <c r="H227" s="62" t="s">
        <v>178</v>
      </c>
      <c r="I227" s="62" t="s">
        <v>180</v>
      </c>
      <c r="J227" s="62" t="s">
        <v>189</v>
      </c>
      <c r="K227" s="19"/>
      <c r="L227" s="146"/>
      <c r="M227" s="19"/>
      <c r="N227" s="19"/>
      <c r="O227" s="19"/>
      <c r="P227" s="19"/>
      <c r="Q227" s="19"/>
      <c r="R227" s="19"/>
      <c r="S227" s="19"/>
      <c r="T227" s="19"/>
    </row>
    <row r="228" spans="1:20" s="96" customFormat="1" ht="12.75">
      <c r="A228" s="42"/>
      <c r="B228" s="45"/>
      <c r="C228" s="45"/>
      <c r="D228" s="19"/>
      <c r="E228" s="45"/>
      <c r="F228" s="19"/>
      <c r="G228" s="19"/>
      <c r="H228" s="146" t="s">
        <v>179</v>
      </c>
      <c r="I228" s="146" t="s">
        <v>179</v>
      </c>
      <c r="J228" s="146" t="s">
        <v>182</v>
      </c>
      <c r="K228" s="19"/>
      <c r="L228" s="146"/>
      <c r="M228" s="19"/>
      <c r="N228" s="19"/>
      <c r="O228" s="19"/>
      <c r="P228" s="19"/>
      <c r="Q228" s="19"/>
      <c r="R228" s="19"/>
      <c r="S228" s="19"/>
      <c r="T228" s="19"/>
    </row>
    <row r="229" spans="1:20" s="96" customFormat="1" ht="13.5" thickBot="1">
      <c r="A229" s="42"/>
      <c r="B229" s="45"/>
      <c r="C229" s="45"/>
      <c r="D229" s="83" t="s">
        <v>177</v>
      </c>
      <c r="E229" s="45"/>
      <c r="F229" s="19"/>
      <c r="G229" s="19"/>
      <c r="H229" s="147" t="s">
        <v>181</v>
      </c>
      <c r="I229" s="147" t="s">
        <v>181</v>
      </c>
      <c r="J229" s="147" t="s">
        <v>181</v>
      </c>
      <c r="K229" s="19"/>
      <c r="L229" s="146"/>
      <c r="M229" s="19"/>
      <c r="N229" s="19"/>
      <c r="O229" s="19"/>
      <c r="P229" s="19"/>
      <c r="Q229" s="19"/>
      <c r="R229" s="19"/>
      <c r="S229" s="19"/>
      <c r="T229" s="19"/>
    </row>
    <row r="230" spans="1:20" s="96" customFormat="1" ht="12.75">
      <c r="A230" s="42"/>
      <c r="B230" s="45"/>
      <c r="C230" s="45"/>
      <c r="D230" s="45"/>
      <c r="E230" s="45"/>
      <c r="F230" s="19"/>
      <c r="G230" s="19"/>
      <c r="H230" s="107"/>
      <c r="I230" s="107"/>
      <c r="J230" s="107"/>
      <c r="K230" s="19"/>
      <c r="L230" s="148"/>
      <c r="M230" s="19"/>
      <c r="N230" s="19"/>
      <c r="O230" s="19"/>
      <c r="P230" s="19"/>
      <c r="Q230" s="19"/>
      <c r="R230" s="19"/>
      <c r="S230" s="19"/>
      <c r="T230" s="19"/>
    </row>
    <row r="231" spans="1:20" s="96" customFormat="1" ht="12.75">
      <c r="A231" s="42"/>
      <c r="B231" s="45" t="s">
        <v>183</v>
      </c>
      <c r="C231" s="45"/>
      <c r="D231" s="45" t="s">
        <v>184</v>
      </c>
      <c r="E231" s="45"/>
      <c r="F231" s="19"/>
      <c r="G231" s="19"/>
      <c r="H231" s="149">
        <v>8500</v>
      </c>
      <c r="I231" s="149">
        <v>593</v>
      </c>
      <c r="J231" s="149">
        <f>H231-I231</f>
        <v>7907</v>
      </c>
      <c r="K231" s="19"/>
      <c r="L231" s="150"/>
      <c r="M231" s="19"/>
      <c r="N231" s="19"/>
      <c r="O231" s="19"/>
      <c r="P231" s="19"/>
      <c r="Q231" s="19"/>
      <c r="R231" s="19"/>
      <c r="S231" s="19"/>
      <c r="T231" s="19"/>
    </row>
    <row r="232" spans="1:20" s="96" customFormat="1" ht="12.75">
      <c r="A232" s="42"/>
      <c r="B232" s="45" t="s">
        <v>185</v>
      </c>
      <c r="C232" s="45"/>
      <c r="D232" s="45" t="s">
        <v>186</v>
      </c>
      <c r="E232" s="45"/>
      <c r="F232" s="19"/>
      <c r="G232" s="19"/>
      <c r="H232" s="149">
        <v>7700</v>
      </c>
      <c r="I232" s="149">
        <v>3400</v>
      </c>
      <c r="J232" s="149">
        <f>H232-I232</f>
        <v>4300</v>
      </c>
      <c r="K232" s="19"/>
      <c r="L232" s="148"/>
      <c r="M232" s="19"/>
      <c r="N232" s="19"/>
      <c r="O232" s="19"/>
      <c r="P232" s="19"/>
      <c r="Q232" s="19"/>
      <c r="R232" s="19"/>
      <c r="S232" s="19"/>
      <c r="T232" s="19"/>
    </row>
    <row r="233" spans="1:20" s="96" customFormat="1" ht="12.75">
      <c r="A233" s="42"/>
      <c r="B233" s="45" t="s">
        <v>187</v>
      </c>
      <c r="C233" s="45"/>
      <c r="D233" s="45" t="s">
        <v>250</v>
      </c>
      <c r="E233" s="45"/>
      <c r="F233" s="19"/>
      <c r="G233" s="19"/>
      <c r="H233" s="149">
        <v>2550</v>
      </c>
      <c r="I233" s="149">
        <f>1929+21+600</f>
        <v>2550</v>
      </c>
      <c r="J233" s="149">
        <f>H233-I233</f>
        <v>0</v>
      </c>
      <c r="K233" s="19" t="s">
        <v>18</v>
      </c>
      <c r="L233" s="150"/>
      <c r="M233" s="19"/>
      <c r="N233" s="19"/>
      <c r="O233" s="19"/>
      <c r="P233" s="19"/>
      <c r="Q233" s="19"/>
      <c r="R233" s="19"/>
      <c r="S233" s="19"/>
      <c r="T233" s="19"/>
    </row>
    <row r="234" spans="1:20" s="96" customFormat="1" ht="12.75">
      <c r="A234" s="42"/>
      <c r="B234" s="45" t="s">
        <v>188</v>
      </c>
      <c r="C234" s="45"/>
      <c r="D234" s="45" t="s">
        <v>251</v>
      </c>
      <c r="E234" s="45"/>
      <c r="F234" s="19"/>
      <c r="G234" s="19"/>
      <c r="H234" s="149">
        <v>1800</v>
      </c>
      <c r="I234" s="149">
        <f>1821-21</f>
        <v>1800</v>
      </c>
      <c r="J234" s="149">
        <f>H234-I234</f>
        <v>0</v>
      </c>
      <c r="K234" s="19"/>
      <c r="L234" s="150"/>
      <c r="M234" s="19"/>
      <c r="N234" s="19"/>
      <c r="O234" s="19"/>
      <c r="P234" s="19"/>
      <c r="Q234" s="19"/>
      <c r="R234" s="19"/>
      <c r="S234" s="19"/>
      <c r="T234" s="19"/>
    </row>
    <row r="235" spans="1:20" s="96" customFormat="1" ht="12.75">
      <c r="A235" s="42"/>
      <c r="B235" s="45"/>
      <c r="C235" s="45"/>
      <c r="D235" s="45"/>
      <c r="E235" s="45"/>
      <c r="F235" s="19"/>
      <c r="G235" s="19"/>
      <c r="H235" s="123"/>
      <c r="I235" s="123"/>
      <c r="J235" s="123"/>
      <c r="K235" s="90"/>
      <c r="L235" s="90"/>
      <c r="M235" s="19"/>
      <c r="N235" s="19"/>
      <c r="O235" s="19"/>
      <c r="P235" s="19"/>
      <c r="Q235" s="19"/>
      <c r="R235" s="19"/>
      <c r="S235" s="19"/>
      <c r="T235" s="19"/>
    </row>
    <row r="236" spans="1:20" s="96" customFormat="1" ht="13.5" thickBot="1">
      <c r="A236" s="42"/>
      <c r="B236" s="45"/>
      <c r="C236" s="45"/>
      <c r="D236" s="45" t="s">
        <v>29</v>
      </c>
      <c r="E236" s="45"/>
      <c r="F236" s="19"/>
      <c r="G236" s="19"/>
      <c r="H236" s="151">
        <f>SUM(H231:H235)</f>
        <v>20550</v>
      </c>
      <c r="I236" s="151">
        <f>SUM(I231:I235)</f>
        <v>8343</v>
      </c>
      <c r="J236" s="151">
        <f>SUM(J231:J235)</f>
        <v>12207</v>
      </c>
      <c r="K236" s="152"/>
      <c r="L236" s="45"/>
      <c r="M236" s="19"/>
      <c r="N236" s="19"/>
      <c r="O236" s="19"/>
      <c r="P236" s="19"/>
      <c r="Q236" s="19"/>
      <c r="R236" s="19"/>
      <c r="S236" s="19"/>
      <c r="T236" s="19"/>
    </row>
    <row r="237" spans="1:12" ht="13.5" thickTop="1">
      <c r="A237" s="42"/>
      <c r="B237" s="45"/>
      <c r="C237" s="45"/>
      <c r="D237" s="45"/>
      <c r="E237" s="45"/>
      <c r="F237" s="90"/>
      <c r="G237" s="90"/>
      <c r="H237" s="90"/>
      <c r="I237" s="90"/>
      <c r="J237" s="45"/>
      <c r="K237" s="45"/>
      <c r="L237" s="45"/>
    </row>
    <row r="238" spans="1:12" ht="12.75">
      <c r="A238" s="42"/>
      <c r="B238" s="45" t="s">
        <v>252</v>
      </c>
      <c r="C238" s="45"/>
      <c r="D238" s="45"/>
      <c r="E238" s="45"/>
      <c r="F238" s="90"/>
      <c r="G238" s="90"/>
      <c r="H238" s="90"/>
      <c r="I238" s="90"/>
      <c r="J238" s="45"/>
      <c r="K238" s="45"/>
      <c r="L238" s="45"/>
    </row>
    <row r="239" spans="1:12" ht="12.75">
      <c r="A239" s="42"/>
      <c r="B239" s="45" t="s">
        <v>253</v>
      </c>
      <c r="C239" s="45"/>
      <c r="D239" s="45"/>
      <c r="E239" s="45"/>
      <c r="F239" s="90"/>
      <c r="G239" s="90"/>
      <c r="H239" s="90"/>
      <c r="I239" s="90"/>
      <c r="J239" s="45"/>
      <c r="K239" s="45"/>
      <c r="L239" s="45"/>
    </row>
    <row r="240" spans="1:12" ht="12.75">
      <c r="A240" s="42"/>
      <c r="B240" s="45"/>
      <c r="C240" s="45"/>
      <c r="D240" s="45"/>
      <c r="E240" s="45"/>
      <c r="F240" s="90"/>
      <c r="G240" s="90"/>
      <c r="H240" s="90"/>
      <c r="I240" s="90"/>
      <c r="J240" s="45"/>
      <c r="K240" s="45"/>
      <c r="L240" s="45"/>
    </row>
    <row r="241" spans="1:2" ht="13.5" thickBot="1">
      <c r="A241" s="37" t="s">
        <v>76</v>
      </c>
      <c r="B241" s="43" t="s">
        <v>111</v>
      </c>
    </row>
    <row r="242" spans="1:10" ht="12.75">
      <c r="A242" s="37"/>
      <c r="B242" s="43"/>
      <c r="J242" s="84" t="s">
        <v>261</v>
      </c>
    </row>
    <row r="243" spans="1:10" ht="13.5" thickBot="1">
      <c r="A243" s="37"/>
      <c r="J243" s="56" t="s">
        <v>20</v>
      </c>
    </row>
    <row r="244" spans="1:10" ht="12.75">
      <c r="A244" s="37"/>
      <c r="B244" s="19" t="s">
        <v>112</v>
      </c>
      <c r="J244" s="42"/>
    </row>
    <row r="245" spans="1:10" ht="12.75">
      <c r="A245" s="37"/>
      <c r="B245" s="19" t="s">
        <v>113</v>
      </c>
      <c r="J245" s="177">
        <f>'Balance Sheet'!$D$29-J246</f>
        <v>583</v>
      </c>
    </row>
    <row r="246" spans="1:10" ht="13.5" thickBot="1">
      <c r="A246" s="37"/>
      <c r="B246" s="19" t="s">
        <v>229</v>
      </c>
      <c r="J246" s="178">
        <v>1000</v>
      </c>
    </row>
    <row r="247" spans="1:10" ht="13.5" thickTop="1">
      <c r="A247" s="37"/>
      <c r="B247" s="43"/>
      <c r="J247" s="52" t="s">
        <v>18</v>
      </c>
    </row>
    <row r="248" spans="1:2" ht="12.75">
      <c r="A248" s="37" t="s">
        <v>77</v>
      </c>
      <c r="B248" s="43" t="s">
        <v>78</v>
      </c>
    </row>
    <row r="249" spans="1:12" ht="12.75">
      <c r="A249" s="42"/>
      <c r="B249" s="181" t="s">
        <v>114</v>
      </c>
      <c r="C249" s="181"/>
      <c r="D249" s="181"/>
      <c r="E249" s="181"/>
      <c r="F249" s="181"/>
      <c r="G249" s="181"/>
      <c r="H249" s="181"/>
      <c r="I249" s="181"/>
      <c r="J249" s="181"/>
      <c r="K249" s="93"/>
      <c r="L249" s="93"/>
    </row>
    <row r="250" spans="1:12" ht="12.75">
      <c r="A250" s="42"/>
      <c r="B250" s="93"/>
      <c r="C250" s="93"/>
      <c r="D250" s="93"/>
      <c r="E250" s="93"/>
      <c r="F250" s="93"/>
      <c r="G250" s="93"/>
      <c r="H250" s="93"/>
      <c r="I250" s="93"/>
      <c r="J250" s="93"/>
      <c r="K250" s="93"/>
      <c r="L250" s="93"/>
    </row>
    <row r="251" spans="1:2" ht="12.75">
      <c r="A251" s="37" t="s">
        <v>79</v>
      </c>
      <c r="B251" s="43" t="s">
        <v>91</v>
      </c>
    </row>
    <row r="252" spans="1:2" ht="12.75">
      <c r="A252" s="42"/>
      <c r="B252" s="19" t="s">
        <v>115</v>
      </c>
    </row>
    <row r="253" ht="12.75">
      <c r="A253" s="42"/>
    </row>
    <row r="254" spans="1:2" ht="12.75">
      <c r="A254" s="37" t="s">
        <v>80</v>
      </c>
      <c r="B254" s="43" t="s">
        <v>15</v>
      </c>
    </row>
    <row r="255" spans="1:2" ht="12.75">
      <c r="A255" s="42"/>
      <c r="B255" s="19" t="s">
        <v>99</v>
      </c>
    </row>
    <row r="256" ht="12.75">
      <c r="A256" s="42"/>
    </row>
    <row r="257" spans="1:2" ht="12.75">
      <c r="A257" s="37" t="s">
        <v>81</v>
      </c>
      <c r="B257" s="43" t="s">
        <v>93</v>
      </c>
    </row>
    <row r="258" spans="1:12" ht="15" customHeight="1">
      <c r="A258" s="42"/>
      <c r="B258" s="210" t="s">
        <v>116</v>
      </c>
      <c r="C258" s="210"/>
      <c r="D258" s="210"/>
      <c r="E258" s="210"/>
      <c r="F258" s="210"/>
      <c r="G258" s="210"/>
      <c r="H258" s="210"/>
      <c r="I258" s="210"/>
      <c r="J258" s="210"/>
      <c r="K258" s="210"/>
      <c r="L258" s="210"/>
    </row>
    <row r="259" spans="1:2" ht="12.75">
      <c r="A259" s="42"/>
      <c r="B259" s="42"/>
    </row>
    <row r="260" spans="1:10" ht="13.5" thickBot="1">
      <c r="A260" s="42"/>
      <c r="B260" s="42"/>
      <c r="G260" s="99" t="s">
        <v>211</v>
      </c>
      <c r="H260" s="100"/>
      <c r="I260" s="43" t="s">
        <v>212</v>
      </c>
      <c r="J260" s="100"/>
    </row>
    <row r="261" spans="1:10" ht="12.75">
      <c r="A261" s="42"/>
      <c r="B261" s="42"/>
      <c r="G261" s="85" t="s">
        <v>208</v>
      </c>
      <c r="H261" s="37" t="s">
        <v>209</v>
      </c>
      <c r="I261" s="85" t="s">
        <v>170</v>
      </c>
      <c r="J261" s="37" t="s">
        <v>209</v>
      </c>
    </row>
    <row r="262" spans="1:10" ht="12.75">
      <c r="A262" s="42"/>
      <c r="B262" s="42"/>
      <c r="G262" s="53"/>
      <c r="H262" s="53" t="s">
        <v>210</v>
      </c>
      <c r="I262" s="53"/>
      <c r="J262" s="53" t="s">
        <v>210</v>
      </c>
    </row>
    <row r="263" spans="1:10" ht="13.5" thickBot="1">
      <c r="A263" s="42"/>
      <c r="B263" s="42"/>
      <c r="G263" s="101" t="s">
        <v>257</v>
      </c>
      <c r="H263" s="101" t="s">
        <v>258</v>
      </c>
      <c r="I263" s="103">
        <v>39021</v>
      </c>
      <c r="J263" s="101" t="s">
        <v>258</v>
      </c>
    </row>
    <row r="264" spans="1:2" ht="12.75">
      <c r="A264" s="42"/>
      <c r="B264" s="42"/>
    </row>
    <row r="265" spans="1:10" ht="12.75">
      <c r="A265" s="42"/>
      <c r="B265" s="106" t="s">
        <v>242</v>
      </c>
      <c r="C265" s="106"/>
      <c r="D265" s="106"/>
      <c r="E265" s="106"/>
      <c r="G265" s="68">
        <f>SUM('Income Statements'!E42)</f>
        <v>-93</v>
      </c>
      <c r="H265" s="68">
        <f>SUM('Income Statements'!G42)</f>
        <v>-2341.6692652</v>
      </c>
      <c r="I265" s="68">
        <f>SUM('Income Statements'!J42)</f>
        <v>2028</v>
      </c>
      <c r="J265" s="68">
        <f>'Income Statements'!$L$42</f>
        <v>-4249.421022929999</v>
      </c>
    </row>
    <row r="266" spans="1:10" ht="12.75">
      <c r="A266" s="42"/>
      <c r="B266" s="106" t="s">
        <v>118</v>
      </c>
      <c r="C266" s="106"/>
      <c r="D266" s="106"/>
      <c r="E266" s="106"/>
      <c r="F266" s="106"/>
      <c r="G266" s="154">
        <f>138000000/1000</f>
        <v>138000</v>
      </c>
      <c r="H266" s="68">
        <v>79985</v>
      </c>
      <c r="I266" s="154">
        <f>138000000/1000</f>
        <v>138000</v>
      </c>
      <c r="J266" s="68">
        <v>79985.0543478261</v>
      </c>
    </row>
    <row r="267" spans="1:10" ht="13.5" thickBot="1">
      <c r="A267" s="42"/>
      <c r="B267" s="106" t="s">
        <v>119</v>
      </c>
      <c r="C267" s="106"/>
      <c r="D267" s="106"/>
      <c r="E267" s="106"/>
      <c r="F267" s="106"/>
      <c r="G267" s="102">
        <f>+G265/G266*100</f>
        <v>-0.06739130434782609</v>
      </c>
      <c r="H267" s="102">
        <f>+H265/H266*100</f>
        <v>-2.9276355131587177</v>
      </c>
      <c r="I267" s="102">
        <f>+I265/I266*100</f>
        <v>1.4695652173913043</v>
      </c>
      <c r="J267" s="125">
        <f>+J265/J266*100</f>
        <v>-5.312768813597104</v>
      </c>
    </row>
    <row r="268" spans="1:12" ht="12.75">
      <c r="A268" s="42"/>
      <c r="B268" s="208"/>
      <c r="C268" s="208"/>
      <c r="D268" s="208"/>
      <c r="E268" s="87"/>
      <c r="F268" s="87"/>
      <c r="G268" s="87"/>
      <c r="H268" s="87"/>
      <c r="I268" s="87"/>
      <c r="J268" s="87"/>
      <c r="K268" s="87"/>
      <c r="L268" s="87"/>
    </row>
    <row r="269" spans="1:12" ht="12.75">
      <c r="A269" s="42"/>
      <c r="B269" s="42"/>
      <c r="C269" s="42"/>
      <c r="D269" s="42"/>
      <c r="E269" s="87"/>
      <c r="F269" s="87"/>
      <c r="G269" s="87"/>
      <c r="H269" s="87"/>
      <c r="I269" s="87"/>
      <c r="J269" s="87"/>
      <c r="K269" s="87"/>
      <c r="L269" s="87"/>
    </row>
    <row r="270" ht="12.75">
      <c r="A270" s="19" t="s">
        <v>16</v>
      </c>
    </row>
    <row r="273" spans="8:12" ht="12.75">
      <c r="H273" s="95"/>
      <c r="I273" s="95"/>
      <c r="J273" s="95"/>
      <c r="K273" s="95"/>
      <c r="L273" s="95"/>
    </row>
    <row r="274" spans="1:12" ht="12.75">
      <c r="A274" s="19" t="s">
        <v>124</v>
      </c>
      <c r="H274" s="95"/>
      <c r="I274" s="95"/>
      <c r="J274" s="95"/>
      <c r="K274" s="95"/>
      <c r="L274" s="95"/>
    </row>
    <row r="275" spans="1:12" ht="12.75">
      <c r="A275" s="19" t="s">
        <v>206</v>
      </c>
      <c r="H275" s="95"/>
      <c r="I275" s="95"/>
      <c r="J275" s="95"/>
      <c r="K275" s="95"/>
      <c r="L275" s="95"/>
    </row>
    <row r="276" spans="8:12" ht="12.75">
      <c r="H276" s="46"/>
      <c r="I276" s="46"/>
      <c r="J276" s="46"/>
      <c r="K276" s="46"/>
      <c r="L276" s="46"/>
    </row>
    <row r="277" spans="1:12" ht="12.75">
      <c r="A277" s="19" t="s">
        <v>101</v>
      </c>
      <c r="H277" s="46"/>
      <c r="I277" s="46"/>
      <c r="J277" s="46"/>
      <c r="K277" s="46"/>
      <c r="L277" s="46"/>
    </row>
    <row r="278" spans="8:12" ht="12.75">
      <c r="H278" s="46"/>
      <c r="I278" s="46"/>
      <c r="J278" s="46"/>
      <c r="K278" s="46"/>
      <c r="L278" s="46"/>
    </row>
    <row r="279" spans="1:12" ht="12.75">
      <c r="A279" s="19" t="s">
        <v>17</v>
      </c>
      <c r="B279" s="206" t="s">
        <v>298</v>
      </c>
      <c r="C279" s="207"/>
      <c r="D279" s="207"/>
      <c r="F279" s="19" t="s">
        <v>18</v>
      </c>
      <c r="H279" s="46"/>
      <c r="I279" s="46"/>
      <c r="J279" s="46"/>
      <c r="K279" s="46"/>
      <c r="L279" s="46"/>
    </row>
    <row r="280" spans="1:12" ht="12.75">
      <c r="A280" s="42"/>
      <c r="H280" s="46"/>
      <c r="I280" s="46"/>
      <c r="J280" s="46"/>
      <c r="K280" s="46"/>
      <c r="L280" s="46"/>
    </row>
    <row r="281" spans="1:12" ht="12.75">
      <c r="A281" s="42"/>
      <c r="H281" s="46"/>
      <c r="I281" s="46"/>
      <c r="J281" s="46"/>
      <c r="K281" s="46"/>
      <c r="L281" s="46"/>
    </row>
    <row r="282" spans="1:12" ht="12.75">
      <c r="A282" s="42"/>
      <c r="H282" s="46"/>
      <c r="I282" s="46"/>
      <c r="J282" s="46"/>
      <c r="K282" s="46"/>
      <c r="L282" s="46"/>
    </row>
    <row r="283" spans="1:12" ht="12.75">
      <c r="A283" s="42"/>
      <c r="H283" s="46"/>
      <c r="I283" s="46"/>
      <c r="J283" s="46"/>
      <c r="K283" s="46"/>
      <c r="L283" s="46"/>
    </row>
    <row r="284" spans="1:12" ht="12.75">
      <c r="A284" s="42"/>
      <c r="H284" s="46"/>
      <c r="I284" s="46"/>
      <c r="J284" s="46"/>
      <c r="K284" s="46"/>
      <c r="L284" s="46"/>
    </row>
    <row r="285" spans="1:12" ht="12.75">
      <c r="A285" s="42"/>
      <c r="H285" s="94"/>
      <c r="I285" s="46"/>
      <c r="J285" s="46"/>
      <c r="K285" s="46"/>
      <c r="L285" s="46"/>
    </row>
    <row r="286" ht="12.75">
      <c r="A286" s="42"/>
    </row>
    <row r="287" ht="12.75">
      <c r="A287" s="42"/>
    </row>
    <row r="288" spans="1:11" ht="12.75">
      <c r="A288" s="42"/>
      <c r="K288" s="19" t="s">
        <v>18</v>
      </c>
    </row>
    <row r="291" ht="12.75">
      <c r="A291" s="42"/>
    </row>
    <row r="292" ht="12.75">
      <c r="A292" s="42"/>
    </row>
    <row r="293" ht="12.75">
      <c r="A293" s="42"/>
    </row>
    <row r="294" ht="12.75">
      <c r="A294" s="42"/>
    </row>
    <row r="295" ht="12.75">
      <c r="A295" s="42"/>
    </row>
    <row r="296" ht="12.75">
      <c r="A296" s="42"/>
    </row>
    <row r="297" ht="12.75">
      <c r="A297" s="42"/>
    </row>
    <row r="298" ht="12.75">
      <c r="A298" s="42"/>
    </row>
    <row r="299" ht="12.75">
      <c r="A299" s="42"/>
    </row>
    <row r="300" ht="12.75">
      <c r="A300" s="42"/>
    </row>
    <row r="301" ht="12.75">
      <c r="A301" s="42"/>
    </row>
    <row r="302" ht="12.75">
      <c r="A302" s="42"/>
    </row>
    <row r="303" ht="12.75">
      <c r="A303" s="42"/>
    </row>
    <row r="304" ht="12.75">
      <c r="A304" s="42"/>
    </row>
    <row r="305" ht="12.75">
      <c r="A305" s="42"/>
    </row>
    <row r="306" ht="12.75">
      <c r="A306" s="42"/>
    </row>
    <row r="307" ht="12.75">
      <c r="A307" s="42"/>
    </row>
    <row r="308" ht="12.75">
      <c r="A308" s="42"/>
    </row>
    <row r="309" ht="12.75">
      <c r="A309" s="42"/>
    </row>
    <row r="310" ht="12.75">
      <c r="A310" s="42"/>
    </row>
    <row r="311" ht="12.75">
      <c r="A311" s="42"/>
    </row>
    <row r="312" ht="12.75">
      <c r="A312" s="42"/>
    </row>
  </sheetData>
  <mergeCells count="29">
    <mergeCell ref="B151:L154"/>
    <mergeCell ref="B163:L164"/>
    <mergeCell ref="N137:X137"/>
    <mergeCell ref="A5:L5"/>
    <mergeCell ref="B16:L16"/>
    <mergeCell ref="B13:L14"/>
    <mergeCell ref="B157:L161"/>
    <mergeCell ref="B18:L19"/>
    <mergeCell ref="B29:L30"/>
    <mergeCell ref="B33:L34"/>
    <mergeCell ref="B144:L146"/>
    <mergeCell ref="B101:L102"/>
    <mergeCell ref="B37:L38"/>
    <mergeCell ref="A1:L1"/>
    <mergeCell ref="A3:L3"/>
    <mergeCell ref="A4:L4"/>
    <mergeCell ref="A2:L2"/>
    <mergeCell ref="B134:L135"/>
    <mergeCell ref="B109:L110"/>
    <mergeCell ref="B147:L150"/>
    <mergeCell ref="B138:L140"/>
    <mergeCell ref="B141:L142"/>
    <mergeCell ref="B279:D279"/>
    <mergeCell ref="B268:D268"/>
    <mergeCell ref="B169:L169"/>
    <mergeCell ref="B174:L174"/>
    <mergeCell ref="B177:L177"/>
    <mergeCell ref="B258:L258"/>
    <mergeCell ref="B249:J249"/>
  </mergeCells>
  <printOptions/>
  <pageMargins left="0" right="0.23" top="0.49" bottom="0.5" header="0.5" footer="0.5"/>
  <pageSetup fitToHeight="1" fitToWidth="1" horizontalDpi="600" verticalDpi="600" orientation="portrait" paperSize="9" scale="59" r:id="rId1"/>
  <rowBreaks count="5" manualBreakCount="5">
    <brk id="70" max="11" man="1"/>
    <brk id="105" max="11" man="1"/>
    <brk id="175" max="255" man="1"/>
    <brk id="178" max="255" man="1"/>
    <brk id="2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2006-12-27T04:42:41Z</cp:lastPrinted>
  <dcterms:created xsi:type="dcterms:W3CDTF">2001-10-16T10:02:43Z</dcterms:created>
  <dcterms:modified xsi:type="dcterms:W3CDTF">2006-12-28T05:24:22Z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149054866</vt:i4>
  </property>
  <property fmtid="{D5CDD505-2E9C-101B-9397-08002B2CF9AE}" pid="3" name="_EmailSubject">
    <vt:lpwstr>Quarterly report and research report</vt:lpwstr>
  </property>
  <property fmtid="{D5CDD505-2E9C-101B-9397-08002B2CF9AE}" pid="4" name="_AuthorEmail">
    <vt:lpwstr>joycetia@litespeed.com.sg</vt:lpwstr>
  </property>
  <property fmtid="{D5CDD505-2E9C-101B-9397-08002B2CF9AE}" pid="5" name="_AuthorEmailDisplayName">
    <vt:lpwstr>Joyce Tia</vt:lpwstr>
  </property>
  <property fmtid="{D5CDD505-2E9C-101B-9397-08002B2CF9AE}" pid="6" name="_PreviousAdHocReviewCycleID">
    <vt:i4>318907200</vt:i4>
  </property>
  <property fmtid="{D5CDD505-2E9C-101B-9397-08002B2CF9AE}" pid="7" name="_ReviewingToolsShownOnce">
    <vt:lpwstr/>
  </property>
</Properties>
</file>